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meetingsirinthon\files\weerayooth\"/>
    </mc:Choice>
  </mc:AlternateContent>
  <xr:revisionPtr revIDLastSave="0" documentId="13_ncr:1_{CA814DD7-D021-4FB1-92B5-2B5F517757CF}" xr6:coauthVersionLast="47" xr6:coauthVersionMax="47" xr10:uidLastSave="{00000000-0000-0000-0000-000000000000}"/>
  <bookViews>
    <workbookView xWindow="-120" yWindow="-120" windowWidth="20730" windowHeight="11160" activeTab="3" xr2:uid="{F44089BF-727E-4111-9DEB-D50E9113DB93}"/>
  </bookViews>
  <sheets>
    <sheet name="E-claim" sheetId="8" r:id="rId1"/>
    <sheet name="moph-claim" sheetId="10" r:id="rId2"/>
    <sheet name="KTB" sheetId="11" r:id="rId3"/>
    <sheet name="Total" sheetId="1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2" l="1"/>
  <c r="J16" i="11"/>
  <c r="J16" i="10"/>
  <c r="K16" i="11"/>
  <c r="K16" i="10"/>
  <c r="L16" i="10"/>
  <c r="L16" i="11"/>
  <c r="AG14" i="10"/>
  <c r="F13" i="12"/>
  <c r="AQ14" i="11"/>
  <c r="AP14" i="11"/>
  <c r="AQ13" i="11"/>
  <c r="AQ12" i="11"/>
  <c r="AQ11" i="11"/>
  <c r="AQ10" i="11"/>
  <c r="AQ9" i="11"/>
  <c r="AQ8" i="11"/>
  <c r="AQ7" i="11"/>
  <c r="AQ6" i="11"/>
  <c r="AF14" i="11"/>
  <c r="V14" i="11"/>
  <c r="L14" i="11"/>
  <c r="AO14" i="11"/>
  <c r="AE14" i="11"/>
  <c r="K14" i="11"/>
  <c r="U14" i="11"/>
  <c r="AF14" i="10"/>
  <c r="AG13" i="10"/>
  <c r="AG12" i="10"/>
  <c r="AG11" i="10"/>
  <c r="AG10" i="10"/>
  <c r="AG9" i="10"/>
  <c r="AG7" i="10"/>
  <c r="AG6" i="10"/>
  <c r="V14" i="10"/>
  <c r="L14" i="10"/>
  <c r="AE14" i="10"/>
  <c r="AG8" i="10"/>
  <c r="U14" i="10"/>
  <c r="K14" i="10"/>
  <c r="AN14" i="11"/>
  <c r="AD14" i="11"/>
  <c r="T14" i="11"/>
  <c r="J14" i="11"/>
  <c r="AM14" i="11"/>
  <c r="AC14" i="11"/>
  <c r="S14" i="11"/>
  <c r="I14" i="11"/>
  <c r="AD14" i="10"/>
  <c r="T14" i="10"/>
  <c r="J14" i="10"/>
  <c r="R14" i="11"/>
  <c r="AL14" i="11"/>
  <c r="AB14" i="11"/>
  <c r="H14" i="11"/>
  <c r="AC14" i="10"/>
  <c r="S14" i="10"/>
  <c r="I14" i="10"/>
  <c r="AB14" i="10"/>
  <c r="R14" i="10"/>
  <c r="H14" i="10"/>
  <c r="AG14" i="11" l="1"/>
  <c r="AH14" i="11"/>
  <c r="AI14" i="11"/>
  <c r="AJ14" i="11"/>
  <c r="AK14" i="11"/>
  <c r="AA14" i="10"/>
  <c r="N6" i="8"/>
  <c r="C6" i="12" s="1"/>
  <c r="N7" i="8"/>
  <c r="C7" i="12" s="1"/>
  <c r="N8" i="8"/>
  <c r="C8" i="12" s="1"/>
  <c r="N9" i="8"/>
  <c r="C9" i="12" s="1"/>
  <c r="N10" i="8"/>
  <c r="C10" i="12" s="1"/>
  <c r="N11" i="8"/>
  <c r="C11" i="12" s="1"/>
  <c r="N12" i="8"/>
  <c r="C12" i="12" s="1"/>
  <c r="N5" i="8"/>
  <c r="C5" i="12" s="1"/>
  <c r="F13" i="8"/>
  <c r="E9" i="12"/>
  <c r="E11" i="12"/>
  <c r="E12" i="12"/>
  <c r="E5" i="12"/>
  <c r="D11" i="12"/>
  <c r="D10" i="12"/>
  <c r="D12" i="12"/>
  <c r="D9" i="12"/>
  <c r="D8" i="12"/>
  <c r="D7" i="12"/>
  <c r="D6" i="12"/>
  <c r="D5" i="12"/>
  <c r="E10" i="12"/>
  <c r="E8" i="12"/>
  <c r="E7" i="12"/>
  <c r="E6" i="12"/>
  <c r="AA14" i="11"/>
  <c r="Z14" i="11"/>
  <c r="Y14" i="11"/>
  <c r="X14" i="11"/>
  <c r="W14" i="11"/>
  <c r="Q14" i="11"/>
  <c r="P14" i="11"/>
  <c r="O14" i="11"/>
  <c r="N14" i="11"/>
  <c r="M14" i="11"/>
  <c r="G14" i="11"/>
  <c r="F14" i="11"/>
  <c r="E14" i="11"/>
  <c r="D14" i="11"/>
  <c r="C14" i="11"/>
  <c r="L13" i="8"/>
  <c r="G14" i="10"/>
  <c r="Q14" i="10"/>
  <c r="Z14" i="10"/>
  <c r="P14" i="10"/>
  <c r="F14" i="10"/>
  <c r="E14" i="10"/>
  <c r="O14" i="10"/>
  <c r="Y14" i="10"/>
  <c r="X14" i="10"/>
  <c r="W14" i="10"/>
  <c r="N14" i="10"/>
  <c r="M14" i="10"/>
  <c r="D14" i="10"/>
  <c r="C14" i="10"/>
  <c r="J13" i="8"/>
  <c r="M13" i="8"/>
  <c r="K13" i="8"/>
  <c r="I13" i="8"/>
  <c r="H13" i="8"/>
  <c r="G13" i="8"/>
  <c r="E13" i="8"/>
  <c r="D13" i="8"/>
  <c r="C13" i="8"/>
  <c r="N13" i="8" l="1"/>
  <c r="E13" i="12"/>
  <c r="F8" i="12"/>
  <c r="F5" i="12"/>
  <c r="F9" i="12"/>
  <c r="F12" i="12"/>
  <c r="F11" i="12"/>
  <c r="F7" i="12"/>
  <c r="D13" i="12"/>
  <c r="F10" i="12"/>
  <c r="F6" i="12"/>
  <c r="C13" i="12"/>
</calcChain>
</file>

<file path=xl/sharedStrings.xml><?xml version="1.0" encoding="utf-8"?>
<sst xmlns="http://schemas.openxmlformats.org/spreadsheetml/2006/main" count="153" uniqueCount="62">
  <si>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</si>
  <si>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</si>
  <si>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</si>
  <si>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</si>
  <si>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</si>
  <si>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</si>
  <si>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</si>
  <si>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</si>
  <si>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</si>
  <si>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</si>
  <si>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</si>
  <si>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</si>
  <si>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</si>
  <si>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</si>
  <si>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</si>
  <si>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</si>
  <si>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</si>
  <si>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</si>
  <si>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</si>
  <si>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</si>
  <si>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</si>
  <si>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</si>
  <si>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</si>
  <si>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</si>
  <si>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</si>
  <si>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</si>
  <si>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</si>
  <si>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</si>
  <si>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</si>
  <si>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</si>
  <si>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</si>
  <si>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สรุปยอดจัดสรรผลงาน Fee Schedule 68  แยกรายหน่วยบริการ อำเภอสิรินธร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</si>
  <si>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</si>
  <si>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</si>
  <si>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</si>
  <si>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</si>
  <si>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</si>
  <si>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</si>
  <si>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</si>
  <si>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</si>
  <si>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</si>
  <si>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</si>
  <si>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</si>
  <si>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</si>
  <si>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</si>
  <si>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</si>
  <si>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>KTB</t>
  </si>
  <si>
    <t xml:space="preserve">E-CLAIM </t>
  </si>
  <si>
    <t>18 ธค 67</t>
  </si>
  <si>
    <t>6 มค 68</t>
  </si>
  <si>
    <t>15 ธค 67</t>
  </si>
  <si>
    <t>ประมวลผลข้อมูล ณ วันที่ 3  กุมภาพันธ์ 2568 เวลา 11.43 น.</t>
  </si>
  <si>
    <t>20 มค 68</t>
  </si>
  <si>
    <t>31 ธค 67</t>
  </si>
  <si>
    <t>15 มค 68</t>
  </si>
  <si>
    <t>15 มต 68</t>
  </si>
  <si>
    <t>ประมวลผลข้อมูล ณ วันที่ 3  กุมภาพันธ์  2568 เวลา 13.15 น.</t>
  </si>
  <si>
    <t>ประมวลผลข้อมูล ณ วันที่ 4  มีนาคม 2568 เวลา 13.50 น.</t>
  </si>
  <si>
    <t>5 กพ 68</t>
  </si>
  <si>
    <t>19 กพ 68</t>
  </si>
  <si>
    <t>31 มค 68</t>
  </si>
  <si>
    <t>15 กพ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</si>
</sst>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6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" fontId="2" fillId="5" borderId="12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1" fillId="8" borderId="1" xfId="0" applyNumberFormat="1" applyFont="1" applyFill="1" applyBorder="1"/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dimension ref="A1:N16"/>
  <sheetViews>
    <sheetView topLeftCell="A4" zoomScale="90" zoomScaleNormal="90" workbookViewId="0">
      <selection activeCell="F17" sqref="F17"/>
    </sheetView>
  </sheetViews>
  <sheetFormatPr defaultRowHeight="14.25" x14ac:dyDescent="0.2"/>
  <cols>
    <col min="1" max="1" width="7.875" customWidth="1"/>
    <col min="2" max="2" width="16" customWidth="1"/>
    <col min="3" max="3" width="21.625" customWidth="1"/>
    <col min="4" max="4" width="18" customWidth="1"/>
    <col min="5" max="6" width="16.875" customWidth="1"/>
    <col min="7" max="7" width="11.875" customWidth="1"/>
    <col min="8" max="8" width="13.8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14.875" customWidth="1"/>
    <col min="15" max="15" width="13.25" customWidth="1"/>
  </cols>
  <sheetData>
    <row r="1" spans="1:14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1" x14ac:dyDescent="0.35">
      <c r="A3" s="30" t="s">
        <v>0</v>
      </c>
      <c r="B3" s="30" t="s">
        <v>1</v>
      </c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18</v>
      </c>
    </row>
    <row r="4" spans="1:14" ht="21" x14ac:dyDescent="0.35">
      <c r="A4" s="31"/>
      <c r="B4" s="31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36"/>
    </row>
    <row r="5" spans="1:14" ht="23.25" x14ac:dyDescent="0.35">
      <c r="A5" s="3">
        <v>1</v>
      </c>
      <c r="B5" s="2" t="s">
        <v>3</v>
      </c>
      <c r="C5" s="2">
        <v>2880</v>
      </c>
      <c r="D5" s="2">
        <v>5775</v>
      </c>
      <c r="E5" s="2">
        <v>1000</v>
      </c>
      <c r="F5" s="39">
        <v>63360</v>
      </c>
      <c r="G5" s="6"/>
      <c r="H5" s="2">
        <v>12240</v>
      </c>
      <c r="I5" s="6"/>
      <c r="J5" s="6"/>
      <c r="K5" s="2">
        <v>5700</v>
      </c>
      <c r="L5" s="2">
        <v>18600</v>
      </c>
      <c r="M5" s="2">
        <v>24064.67</v>
      </c>
      <c r="N5" s="8">
        <f>C5+D5+E5+H5+I5+J5+K5+L5+M5</f>
        <v>70259.67</v>
      </c>
    </row>
    <row r="6" spans="1:14" ht="23.25" x14ac:dyDescent="0.35">
      <c r="A6" s="3">
        <v>2</v>
      </c>
      <c r="B6" s="2" t="s">
        <v>6</v>
      </c>
      <c r="C6" s="2">
        <v>7980</v>
      </c>
      <c r="D6" s="2">
        <v>3225</v>
      </c>
      <c r="E6" s="2">
        <v>11000</v>
      </c>
      <c r="F6" s="40"/>
      <c r="G6" s="6"/>
      <c r="H6" s="2">
        <v>34920</v>
      </c>
      <c r="I6" s="6"/>
      <c r="J6" s="6"/>
      <c r="K6" s="2">
        <v>5730</v>
      </c>
      <c r="L6" s="2">
        <v>0</v>
      </c>
      <c r="M6" s="2">
        <v>48636.49</v>
      </c>
      <c r="N6" s="8">
        <f t="shared" ref="N6:N13" si="0">C6+D6+E6+H6+I6+J6+K6+L6+M6</f>
        <v>111491.48999999999</v>
      </c>
    </row>
    <row r="7" spans="1:14" ht="23.25" x14ac:dyDescent="0.35">
      <c r="A7" s="3">
        <v>3</v>
      </c>
      <c r="B7" s="2" t="s">
        <v>7</v>
      </c>
      <c r="C7" s="2">
        <v>4680</v>
      </c>
      <c r="D7" s="2">
        <v>6975</v>
      </c>
      <c r="E7" s="2">
        <v>9500</v>
      </c>
      <c r="F7" s="40"/>
      <c r="G7" s="6"/>
      <c r="H7" s="2">
        <v>69840</v>
      </c>
      <c r="I7" s="6"/>
      <c r="J7" s="6"/>
      <c r="K7" s="2">
        <v>1710</v>
      </c>
      <c r="L7" s="2">
        <v>14820</v>
      </c>
      <c r="M7" s="2">
        <v>22720.9</v>
      </c>
      <c r="N7" s="8">
        <f t="shared" si="0"/>
        <v>130245.9</v>
      </c>
    </row>
    <row r="8" spans="1:14" ht="23.25" x14ac:dyDescent="0.35">
      <c r="A8" s="3">
        <v>4</v>
      </c>
      <c r="B8" s="2" t="s">
        <v>8</v>
      </c>
      <c r="C8" s="2">
        <v>3120</v>
      </c>
      <c r="D8" s="2">
        <v>2700</v>
      </c>
      <c r="E8" s="2">
        <v>2500</v>
      </c>
      <c r="F8" s="40"/>
      <c r="G8" s="6"/>
      <c r="H8" s="2">
        <v>10080</v>
      </c>
      <c r="I8" s="6"/>
      <c r="J8" s="6"/>
      <c r="K8" s="2">
        <v>2715</v>
      </c>
      <c r="L8" s="2">
        <v>0</v>
      </c>
      <c r="M8" s="2">
        <v>43091.43</v>
      </c>
      <c r="N8" s="8">
        <f t="shared" si="0"/>
        <v>64206.43</v>
      </c>
    </row>
    <row r="9" spans="1:14" ht="23.25" x14ac:dyDescent="0.35">
      <c r="A9" s="3">
        <v>5</v>
      </c>
      <c r="B9" s="2" t="s">
        <v>9</v>
      </c>
      <c r="C9" s="2">
        <v>7560</v>
      </c>
      <c r="D9" s="2">
        <v>4950</v>
      </c>
      <c r="E9" s="2">
        <v>0</v>
      </c>
      <c r="F9" s="40"/>
      <c r="G9" s="6"/>
      <c r="H9" s="2">
        <v>6480</v>
      </c>
      <c r="I9" s="6"/>
      <c r="J9" s="6"/>
      <c r="K9" s="2">
        <v>300</v>
      </c>
      <c r="L9" s="2">
        <v>0</v>
      </c>
      <c r="M9" s="2">
        <v>23912.65</v>
      </c>
      <c r="N9" s="8">
        <f t="shared" si="0"/>
        <v>43202.65</v>
      </c>
    </row>
    <row r="10" spans="1:14" ht="23.25" x14ac:dyDescent="0.35">
      <c r="A10" s="3">
        <v>6</v>
      </c>
      <c r="B10" s="2" t="s">
        <v>10</v>
      </c>
      <c r="C10" s="2">
        <v>33000</v>
      </c>
      <c r="D10" s="2">
        <v>16050</v>
      </c>
      <c r="E10" s="2">
        <v>0</v>
      </c>
      <c r="F10" s="40"/>
      <c r="G10" s="6"/>
      <c r="H10" s="2">
        <v>9360</v>
      </c>
      <c r="I10" s="6"/>
      <c r="J10" s="6"/>
      <c r="K10" s="2">
        <v>4560</v>
      </c>
      <c r="L10" s="2">
        <v>6540</v>
      </c>
      <c r="M10" s="2">
        <v>54791.87</v>
      </c>
      <c r="N10" s="8">
        <f t="shared" si="0"/>
        <v>124301.87</v>
      </c>
    </row>
    <row r="11" spans="1:14" ht="23.25" x14ac:dyDescent="0.35">
      <c r="A11" s="3">
        <v>7</v>
      </c>
      <c r="B11" s="2" t="s">
        <v>11</v>
      </c>
      <c r="C11" s="2">
        <v>4740</v>
      </c>
      <c r="D11" s="2">
        <v>4725</v>
      </c>
      <c r="E11" s="2">
        <v>0</v>
      </c>
      <c r="F11" s="40"/>
      <c r="G11" s="6"/>
      <c r="H11" s="2">
        <v>20880</v>
      </c>
      <c r="I11" s="6"/>
      <c r="J11" s="6"/>
      <c r="K11" s="2">
        <v>4560</v>
      </c>
      <c r="L11" s="2">
        <v>0</v>
      </c>
      <c r="M11" s="2">
        <v>21012.37</v>
      </c>
      <c r="N11" s="8">
        <f t="shared" si="0"/>
        <v>55917.369999999995</v>
      </c>
    </row>
    <row r="12" spans="1:14" ht="23.25" x14ac:dyDescent="0.35">
      <c r="A12" s="3">
        <v>8</v>
      </c>
      <c r="B12" s="2" t="s">
        <v>4</v>
      </c>
      <c r="C12" s="2">
        <v>9320</v>
      </c>
      <c r="D12" s="2">
        <v>150</v>
      </c>
      <c r="E12" s="2">
        <v>2500</v>
      </c>
      <c r="F12" s="41"/>
      <c r="G12" s="2">
        <v>18800</v>
      </c>
      <c r="H12" s="2">
        <v>104040</v>
      </c>
      <c r="I12" s="2">
        <v>47400</v>
      </c>
      <c r="J12" s="2">
        <v>14820</v>
      </c>
      <c r="K12" s="2">
        <v>7845</v>
      </c>
      <c r="L12" s="2">
        <v>0</v>
      </c>
      <c r="M12" s="2">
        <v>59415.1</v>
      </c>
      <c r="N12" s="8">
        <f t="shared" si="0"/>
        <v>245490.1</v>
      </c>
    </row>
    <row r="13" spans="1:14" ht="23.25" x14ac:dyDescent="0.35">
      <c r="A13" s="37" t="s">
        <v>18</v>
      </c>
      <c r="B13" s="38"/>
      <c r="C13" s="5">
        <f>SUM(C5:C12)</f>
        <v>73280</v>
      </c>
      <c r="D13" s="5">
        <f t="shared" ref="D13:M13" si="1">SUM(D5:D12)</f>
        <v>44550</v>
      </c>
      <c r="E13" s="5">
        <f t="shared" si="1"/>
        <v>26500</v>
      </c>
      <c r="F13" s="5">
        <f>F5</f>
        <v>63360</v>
      </c>
      <c r="G13" s="5">
        <f t="shared" si="1"/>
        <v>18800</v>
      </c>
      <c r="H13" s="5">
        <f t="shared" si="1"/>
        <v>267840</v>
      </c>
      <c r="I13" s="5">
        <f t="shared" si="1"/>
        <v>47400</v>
      </c>
      <c r="J13" s="5">
        <f t="shared" si="1"/>
        <v>14820</v>
      </c>
      <c r="K13" s="5">
        <f t="shared" si="1"/>
        <v>33120</v>
      </c>
      <c r="L13" s="5">
        <f>SUM(L5:L12)</f>
        <v>39960</v>
      </c>
      <c r="M13" s="5">
        <f t="shared" si="1"/>
        <v>297645.48</v>
      </c>
      <c r="N13" s="8">
        <f t="shared" si="0"/>
        <v>845115.48</v>
      </c>
    </row>
    <row r="15" spans="1:14" ht="21" x14ac:dyDescent="0.35">
      <c r="A15" s="1" t="s">
        <v>57</v>
      </c>
    </row>
    <row r="16" spans="1:14" ht="21" x14ac:dyDescent="0.35">
      <c r="A16" s="1" t="s">
        <v>19</v>
      </c>
    </row>
  </sheetData>
  <mergeCells count="6">
    <mergeCell ref="A3:A4"/>
    <mergeCell ref="B3:B4"/>
    <mergeCell ref="C3:M3"/>
    <mergeCell ref="N3:N4"/>
    <mergeCell ref="A13:B13"/>
    <mergeCell ref="F5:F1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dimension ref="A1:AG17"/>
  <sheetViews>
    <sheetView topLeftCell="D1" zoomScale="90" zoomScaleNormal="90" workbookViewId="0">
      <selection activeCell="K12" sqref="K12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12" width="14.25" customWidth="1"/>
    <col min="13" max="13" width="14.375" customWidth="1"/>
    <col min="14" max="14" width="11.875" customWidth="1"/>
    <col min="15" max="15" width="12.875" customWidth="1"/>
    <col min="16" max="16" width="12.375" customWidth="1"/>
    <col min="17" max="32" width="11.875" customWidth="1"/>
    <col min="33" max="33" width="14.875" customWidth="1"/>
    <col min="34" max="34" width="13.25" customWidth="1"/>
  </cols>
  <sheetData>
    <row r="1" spans="1:33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21" x14ac:dyDescent="0.35">
      <c r="A3" s="30" t="s">
        <v>0</v>
      </c>
      <c r="B3" s="30" t="s">
        <v>1</v>
      </c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24"/>
      <c r="AC3" s="24"/>
      <c r="AD3" s="24"/>
      <c r="AE3" s="24"/>
      <c r="AF3" s="24"/>
      <c r="AG3" s="35" t="s">
        <v>18</v>
      </c>
    </row>
    <row r="4" spans="1:33" ht="21" x14ac:dyDescent="0.35">
      <c r="A4" s="42"/>
      <c r="B4" s="42"/>
      <c r="C4" s="32" t="s">
        <v>22</v>
      </c>
      <c r="D4" s="33"/>
      <c r="E4" s="33"/>
      <c r="F4" s="33"/>
      <c r="G4" s="33"/>
      <c r="H4" s="16"/>
      <c r="I4" s="16"/>
      <c r="J4" s="16"/>
      <c r="K4" s="16"/>
      <c r="L4" s="16"/>
      <c r="M4" s="45" t="s">
        <v>23</v>
      </c>
      <c r="N4" s="46"/>
      <c r="O4" s="46"/>
      <c r="P4" s="46"/>
      <c r="Q4" s="46"/>
      <c r="R4" s="17"/>
      <c r="S4" s="17"/>
      <c r="T4" s="17"/>
      <c r="U4" s="17"/>
      <c r="V4" s="17"/>
      <c r="W4" s="43" t="s">
        <v>37</v>
      </c>
      <c r="X4" s="44"/>
      <c r="Y4" s="44"/>
      <c r="Z4" s="44"/>
      <c r="AA4" s="44"/>
      <c r="AB4" s="25"/>
      <c r="AC4" s="27"/>
      <c r="AD4" s="27"/>
      <c r="AE4" s="27"/>
      <c r="AF4" s="27"/>
      <c r="AG4" s="36"/>
    </row>
    <row r="5" spans="1:33" ht="21" x14ac:dyDescent="0.35">
      <c r="A5" s="31"/>
      <c r="B5" s="31"/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48</v>
      </c>
      <c r="I5" s="4" t="s">
        <v>49</v>
      </c>
      <c r="J5" s="4" t="s">
        <v>52</v>
      </c>
      <c r="K5" s="4" t="s">
        <v>58</v>
      </c>
      <c r="L5" s="4" t="s">
        <v>59</v>
      </c>
      <c r="M5" s="10" t="s">
        <v>32</v>
      </c>
      <c r="N5" s="10" t="s">
        <v>33</v>
      </c>
      <c r="O5" s="11" t="s">
        <v>34</v>
      </c>
      <c r="P5" s="11" t="s">
        <v>35</v>
      </c>
      <c r="Q5" s="11" t="s">
        <v>36</v>
      </c>
      <c r="R5" s="11" t="s">
        <v>48</v>
      </c>
      <c r="S5" s="11" t="s">
        <v>49</v>
      </c>
      <c r="T5" s="11" t="s">
        <v>52</v>
      </c>
      <c r="U5" s="11" t="s">
        <v>58</v>
      </c>
      <c r="V5" s="11" t="s">
        <v>59</v>
      </c>
      <c r="W5" s="12" t="s">
        <v>32</v>
      </c>
      <c r="X5" s="12" t="s">
        <v>33</v>
      </c>
      <c r="Y5" s="12" t="s">
        <v>34</v>
      </c>
      <c r="Z5" s="12" t="s">
        <v>35</v>
      </c>
      <c r="AA5" s="12" t="s">
        <v>36</v>
      </c>
      <c r="AB5" s="12" t="s">
        <v>48</v>
      </c>
      <c r="AC5" s="12" t="s">
        <v>49</v>
      </c>
      <c r="AD5" s="12" t="s">
        <v>52</v>
      </c>
      <c r="AE5" s="12" t="s">
        <v>58</v>
      </c>
      <c r="AF5" s="12" t="s">
        <v>59</v>
      </c>
      <c r="AG5" s="9"/>
    </row>
    <row r="6" spans="1:33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1520</v>
      </c>
      <c r="J6" s="2">
        <v>40</v>
      </c>
      <c r="K6" s="2">
        <v>1300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60</v>
      </c>
      <c r="R6" s="2">
        <v>20</v>
      </c>
      <c r="S6" s="2">
        <v>20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8">
        <f>SUM(C6:AF6)</f>
        <v>8320</v>
      </c>
    </row>
    <row r="7" spans="1:33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2060</v>
      </c>
      <c r="J7" s="2">
        <v>0</v>
      </c>
      <c r="K7" s="2">
        <v>60</v>
      </c>
      <c r="L7" s="2">
        <v>100</v>
      </c>
      <c r="M7" s="2">
        <v>0</v>
      </c>
      <c r="N7" s="2">
        <v>0</v>
      </c>
      <c r="O7" s="2">
        <v>0</v>
      </c>
      <c r="P7" s="2">
        <v>60</v>
      </c>
      <c r="Q7" s="2">
        <v>20</v>
      </c>
      <c r="R7" s="2">
        <v>20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8">
        <f>SUM(C7:AF7)</f>
        <v>16580</v>
      </c>
    </row>
    <row r="8" spans="1:33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3140</v>
      </c>
      <c r="J8" s="2">
        <v>80</v>
      </c>
      <c r="K8" s="2">
        <v>1900</v>
      </c>
      <c r="L8" s="2">
        <v>0</v>
      </c>
      <c r="M8" s="2">
        <v>0</v>
      </c>
      <c r="N8" s="2">
        <v>20</v>
      </c>
      <c r="O8" s="2">
        <v>100</v>
      </c>
      <c r="P8" s="2">
        <v>0</v>
      </c>
      <c r="Q8" s="2">
        <v>0</v>
      </c>
      <c r="R8" s="2">
        <v>60</v>
      </c>
      <c r="S8" s="2">
        <v>0</v>
      </c>
      <c r="T8" s="2">
        <v>100</v>
      </c>
      <c r="U8" s="2">
        <v>0</v>
      </c>
      <c r="V8" s="2">
        <v>40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6">
        <v>4200</v>
      </c>
      <c r="AC8" s="2">
        <v>0</v>
      </c>
      <c r="AD8" s="26">
        <v>900</v>
      </c>
      <c r="AE8" s="29">
        <v>0</v>
      </c>
      <c r="AF8" s="29">
        <v>0</v>
      </c>
      <c r="AG8" s="8">
        <f>SUM(C8:AE8)</f>
        <v>20180</v>
      </c>
    </row>
    <row r="9" spans="1:33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460</v>
      </c>
      <c r="J9" s="2">
        <v>0</v>
      </c>
      <c r="K9" s="2">
        <v>980</v>
      </c>
      <c r="L9" s="2">
        <v>0</v>
      </c>
      <c r="M9" s="2">
        <v>0</v>
      </c>
      <c r="N9" s="2">
        <v>0</v>
      </c>
      <c r="O9" s="2">
        <v>0</v>
      </c>
      <c r="P9" s="2">
        <v>20</v>
      </c>
      <c r="Q9" s="2">
        <v>0</v>
      </c>
      <c r="R9" s="2">
        <v>0</v>
      </c>
      <c r="S9" s="2">
        <v>20</v>
      </c>
      <c r="T9" s="2">
        <v>0</v>
      </c>
      <c r="U9" s="2">
        <v>0</v>
      </c>
      <c r="V9" s="2">
        <v>20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8">
        <f t="shared" ref="AG9:AG13" si="0">SUM(C9:AF9)</f>
        <v>3980</v>
      </c>
    </row>
    <row r="10" spans="1:33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520</v>
      </c>
      <c r="K10" s="2">
        <v>0</v>
      </c>
      <c r="L10" s="2">
        <v>600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8">
        <f t="shared" si="0"/>
        <v>5440</v>
      </c>
    </row>
    <row r="11" spans="1:33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760</v>
      </c>
      <c r="J11" s="2">
        <v>0</v>
      </c>
      <c r="K11" s="2">
        <v>560</v>
      </c>
      <c r="L11" s="2">
        <v>0</v>
      </c>
      <c r="M11" s="2">
        <v>20</v>
      </c>
      <c r="N11" s="2">
        <v>0</v>
      </c>
      <c r="O11" s="2">
        <v>20</v>
      </c>
      <c r="P11" s="2">
        <v>20</v>
      </c>
      <c r="Q11" s="2">
        <v>20</v>
      </c>
      <c r="R11" s="2">
        <v>20</v>
      </c>
      <c r="S11" s="2">
        <v>20</v>
      </c>
      <c r="T11" s="2">
        <v>40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8">
        <f t="shared" si="0"/>
        <v>4040</v>
      </c>
    </row>
    <row r="12" spans="1:33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460</v>
      </c>
      <c r="J12" s="2">
        <v>0</v>
      </c>
      <c r="K12" s="2">
        <v>600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8">
        <f t="shared" si="0"/>
        <v>2740</v>
      </c>
    </row>
    <row r="13" spans="1:33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1100</v>
      </c>
      <c r="J13" s="2">
        <v>840</v>
      </c>
      <c r="K13" s="2">
        <v>700</v>
      </c>
      <c r="L13" s="2">
        <v>780</v>
      </c>
      <c r="M13" s="2">
        <v>200</v>
      </c>
      <c r="N13" s="2">
        <v>0</v>
      </c>
      <c r="O13" s="2">
        <v>0</v>
      </c>
      <c r="P13" s="2">
        <v>100</v>
      </c>
      <c r="Q13" s="2">
        <v>300</v>
      </c>
      <c r="R13" s="2">
        <v>260</v>
      </c>
      <c r="S13" s="2">
        <v>280</v>
      </c>
      <c r="T13" s="2">
        <v>260</v>
      </c>
      <c r="U13" s="2">
        <v>160</v>
      </c>
      <c r="V13" s="2">
        <v>660</v>
      </c>
      <c r="W13" s="2">
        <v>3460</v>
      </c>
      <c r="X13" s="2">
        <v>0</v>
      </c>
      <c r="Y13" s="2">
        <v>0</v>
      </c>
      <c r="Z13" s="2">
        <v>0</v>
      </c>
      <c r="AA13" s="2">
        <v>101555</v>
      </c>
      <c r="AB13" s="2">
        <v>0</v>
      </c>
      <c r="AC13" s="2">
        <v>0</v>
      </c>
      <c r="AD13" s="2">
        <v>0</v>
      </c>
      <c r="AE13" s="2">
        <v>40</v>
      </c>
      <c r="AF13" s="2">
        <v>0</v>
      </c>
      <c r="AG13" s="8">
        <f t="shared" si="0"/>
        <v>120355</v>
      </c>
    </row>
    <row r="14" spans="1:33" ht="23.25" x14ac:dyDescent="0.35">
      <c r="A14" s="37" t="s">
        <v>18</v>
      </c>
      <c r="B14" s="38"/>
      <c r="C14" s="5">
        <f>SUM(C6:C13)</f>
        <v>14320</v>
      </c>
      <c r="D14" s="5">
        <f t="shared" ref="D14:Z14" si="1">SUM(D6:D13)</f>
        <v>740</v>
      </c>
      <c r="E14" s="5">
        <f t="shared" si="1"/>
        <v>8620</v>
      </c>
      <c r="F14" s="5">
        <f t="shared" si="1"/>
        <v>13400</v>
      </c>
      <c r="G14" s="5">
        <f t="shared" si="1"/>
        <v>8140</v>
      </c>
      <c r="H14" s="5">
        <f>SUM(H6:H13)</f>
        <v>4740</v>
      </c>
      <c r="I14" s="5">
        <f>SUM(I6:I13)</f>
        <v>9500</v>
      </c>
      <c r="J14" s="5">
        <f>SUM(J6:J13)</f>
        <v>1480</v>
      </c>
      <c r="K14" s="5">
        <f>SUM(K6:K13)</f>
        <v>6100</v>
      </c>
      <c r="L14" s="5">
        <f>SUM(L6:L13)</f>
        <v>1480</v>
      </c>
      <c r="M14" s="5">
        <f t="shared" si="1"/>
        <v>220</v>
      </c>
      <c r="N14" s="5">
        <f t="shared" si="1"/>
        <v>20</v>
      </c>
      <c r="O14" s="5">
        <f t="shared" si="1"/>
        <v>120</v>
      </c>
      <c r="P14" s="5">
        <f t="shared" si="1"/>
        <v>200</v>
      </c>
      <c r="Q14" s="5">
        <f t="shared" si="1"/>
        <v>400</v>
      </c>
      <c r="R14" s="5">
        <f>SUM(R6:R13)</f>
        <v>380</v>
      </c>
      <c r="S14" s="5">
        <f>SUM(S6:S13)</f>
        <v>340</v>
      </c>
      <c r="T14" s="5">
        <f>SUM(T6:T13)</f>
        <v>400</v>
      </c>
      <c r="U14" s="5">
        <f>SUM(U6:U13)</f>
        <v>160</v>
      </c>
      <c r="V14" s="5">
        <f>SUM(V6:V13)</f>
        <v>720</v>
      </c>
      <c r="W14" s="5">
        <f t="shared" si="1"/>
        <v>3460</v>
      </c>
      <c r="X14" s="5">
        <f t="shared" si="1"/>
        <v>0</v>
      </c>
      <c r="Y14" s="5">
        <f t="shared" si="1"/>
        <v>0</v>
      </c>
      <c r="Z14" s="5">
        <f t="shared" si="1"/>
        <v>0</v>
      </c>
      <c r="AA14" s="5">
        <f t="shared" ref="AA14:AF14" si="2">SUM(AA6:AA13)</f>
        <v>101555</v>
      </c>
      <c r="AB14" s="5">
        <f t="shared" si="2"/>
        <v>4200</v>
      </c>
      <c r="AC14" s="5">
        <f t="shared" si="2"/>
        <v>0</v>
      </c>
      <c r="AD14" s="5">
        <f t="shared" si="2"/>
        <v>900</v>
      </c>
      <c r="AE14" s="5">
        <f t="shared" si="2"/>
        <v>40</v>
      </c>
      <c r="AF14" s="5">
        <f t="shared" si="2"/>
        <v>0</v>
      </c>
      <c r="AG14" s="8">
        <f>SUM(AG6:AG13)</f>
        <v>181635</v>
      </c>
    </row>
    <row r="16" spans="1:33" ht="21" x14ac:dyDescent="0.35">
      <c r="A16" s="1" t="s">
        <v>51</v>
      </c>
      <c r="J16" s="15">
        <f>J14+T14+AD14</f>
        <v>2780</v>
      </c>
      <c r="K16" s="15">
        <f>K14+U14+AE14</f>
        <v>6300</v>
      </c>
      <c r="L16" s="15">
        <f>L14+V14+AF14</f>
        <v>2200</v>
      </c>
      <c r="W16" s="15"/>
      <c r="X16" s="15"/>
      <c r="Y16" s="15"/>
      <c r="AA16" s="15"/>
      <c r="AB16" s="15"/>
      <c r="AC16" s="15"/>
      <c r="AD16" s="15"/>
      <c r="AE16" s="15"/>
      <c r="AF16" s="15"/>
      <c r="AG16" s="15"/>
    </row>
    <row r="17" spans="1:26" ht="21" x14ac:dyDescent="0.35">
      <c r="A17" s="1" t="s">
        <v>24</v>
      </c>
      <c r="L17" s="15"/>
      <c r="X17" s="15"/>
      <c r="Z17" s="15"/>
    </row>
  </sheetData>
  <mergeCells count="8">
    <mergeCell ref="AG3:AG4"/>
    <mergeCell ref="A14:B14"/>
    <mergeCell ref="A3:A5"/>
    <mergeCell ref="B3:B5"/>
    <mergeCell ref="W4:AA4"/>
    <mergeCell ref="C3:AA3"/>
    <mergeCell ref="M4:Q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dimension ref="A1:AQ17"/>
  <sheetViews>
    <sheetView topLeftCell="G5" zoomScale="90" zoomScaleNormal="90" workbookViewId="0">
      <selection activeCell="L16" sqref="L16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12" width="14.25" customWidth="1"/>
    <col min="13" max="13" width="14.375" customWidth="1"/>
    <col min="14" max="42" width="11.875" customWidth="1"/>
    <col min="43" max="43" width="14.875" customWidth="1"/>
    <col min="44" max="44" width="13.25" customWidth="1"/>
  </cols>
  <sheetData>
    <row r="1" spans="1:43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3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3" ht="21" x14ac:dyDescent="0.35">
      <c r="A3" s="30" t="s">
        <v>0</v>
      </c>
      <c r="B3" s="30" t="s">
        <v>1</v>
      </c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24"/>
      <c r="AC3" s="24"/>
      <c r="AD3" s="24"/>
      <c r="AE3" s="24"/>
      <c r="AF3" s="24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35" t="s">
        <v>18</v>
      </c>
    </row>
    <row r="4" spans="1:43" ht="21" x14ac:dyDescent="0.35">
      <c r="A4" s="42"/>
      <c r="B4" s="42"/>
      <c r="C4" s="32" t="s">
        <v>26</v>
      </c>
      <c r="D4" s="33"/>
      <c r="E4" s="33"/>
      <c r="F4" s="33"/>
      <c r="G4" s="33"/>
      <c r="H4" s="16"/>
      <c r="I4" s="16"/>
      <c r="J4" s="16"/>
      <c r="K4" s="16"/>
      <c r="L4" s="16"/>
      <c r="M4" s="45" t="s">
        <v>27</v>
      </c>
      <c r="N4" s="46"/>
      <c r="O4" s="46"/>
      <c r="P4" s="46"/>
      <c r="Q4" s="46"/>
      <c r="R4" s="28"/>
      <c r="S4" s="28"/>
      <c r="T4" s="28"/>
      <c r="U4" s="28"/>
      <c r="V4" s="28"/>
      <c r="W4" s="47" t="s">
        <v>28</v>
      </c>
      <c r="X4" s="48"/>
      <c r="Y4" s="48"/>
      <c r="Z4" s="48"/>
      <c r="AA4" s="48"/>
      <c r="AB4" s="23"/>
      <c r="AC4" s="23"/>
      <c r="AD4" s="23"/>
      <c r="AE4" s="23"/>
      <c r="AF4" s="23"/>
      <c r="AG4" s="49" t="s">
        <v>30</v>
      </c>
      <c r="AH4" s="50"/>
      <c r="AI4" s="50"/>
      <c r="AJ4" s="50"/>
      <c r="AK4" s="50"/>
      <c r="AL4" s="22"/>
      <c r="AM4" s="22"/>
      <c r="AN4" s="22"/>
      <c r="AO4" s="22"/>
      <c r="AP4" s="22"/>
      <c r="AQ4" s="36"/>
    </row>
    <row r="5" spans="1:43" ht="21" x14ac:dyDescent="0.35">
      <c r="A5" s="31"/>
      <c r="B5" s="31"/>
      <c r="C5" s="4" t="s">
        <v>38</v>
      </c>
      <c r="D5" s="4" t="s">
        <v>39</v>
      </c>
      <c r="E5" s="4" t="s">
        <v>41</v>
      </c>
      <c r="F5" s="4" t="s">
        <v>42</v>
      </c>
      <c r="G5" s="4" t="s">
        <v>43</v>
      </c>
      <c r="H5" s="4" t="s">
        <v>50</v>
      </c>
      <c r="I5" s="4" t="s">
        <v>53</v>
      </c>
      <c r="J5" s="4" t="s">
        <v>54</v>
      </c>
      <c r="K5" s="4" t="s">
        <v>60</v>
      </c>
      <c r="L5" s="4" t="s">
        <v>61</v>
      </c>
      <c r="M5" s="10" t="s">
        <v>38</v>
      </c>
      <c r="N5" s="10" t="s">
        <v>39</v>
      </c>
      <c r="O5" s="11" t="s">
        <v>41</v>
      </c>
      <c r="P5" s="11" t="s">
        <v>42</v>
      </c>
      <c r="Q5" s="11" t="s">
        <v>43</v>
      </c>
      <c r="R5" s="11" t="s">
        <v>50</v>
      </c>
      <c r="S5" s="11" t="s">
        <v>53</v>
      </c>
      <c r="T5" s="11" t="s">
        <v>54</v>
      </c>
      <c r="U5" s="11" t="s">
        <v>60</v>
      </c>
      <c r="V5" s="11" t="s">
        <v>61</v>
      </c>
      <c r="W5" s="12" t="s">
        <v>38</v>
      </c>
      <c r="X5" s="12" t="s">
        <v>39</v>
      </c>
      <c r="Y5" s="12" t="s">
        <v>41</v>
      </c>
      <c r="Z5" s="12" t="s">
        <v>42</v>
      </c>
      <c r="AA5" s="12" t="s">
        <v>43</v>
      </c>
      <c r="AB5" s="12" t="s">
        <v>50</v>
      </c>
      <c r="AC5" s="12" t="s">
        <v>53</v>
      </c>
      <c r="AD5" s="12" t="s">
        <v>55</v>
      </c>
      <c r="AE5" s="12" t="s">
        <v>60</v>
      </c>
      <c r="AF5" s="12" t="s">
        <v>61</v>
      </c>
      <c r="AG5" s="14" t="s">
        <v>38</v>
      </c>
      <c r="AH5" s="14" t="s">
        <v>40</v>
      </c>
      <c r="AI5" s="14" t="s">
        <v>41</v>
      </c>
      <c r="AJ5" s="14" t="s">
        <v>42</v>
      </c>
      <c r="AK5" s="14" t="s">
        <v>43</v>
      </c>
      <c r="AL5" s="14" t="s">
        <v>50</v>
      </c>
      <c r="AM5" s="14" t="s">
        <v>53</v>
      </c>
      <c r="AN5" s="14" t="s">
        <v>54</v>
      </c>
      <c r="AO5" s="14" t="s">
        <v>60</v>
      </c>
      <c r="AP5" s="14" t="s">
        <v>61</v>
      </c>
      <c r="AQ5" s="9"/>
    </row>
    <row r="6" spans="1:43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500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500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8">
        <f t="shared" ref="AQ6:AQ13" si="0">SUM(C6:AP6)</f>
        <v>1060</v>
      </c>
    </row>
    <row r="7" spans="1:43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3750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3550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8">
        <f t="shared" si="0"/>
        <v>7440</v>
      </c>
    </row>
    <row r="8" spans="1:43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60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5400</v>
      </c>
      <c r="T8" s="2">
        <v>3650</v>
      </c>
      <c r="U8" s="2">
        <v>6250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4950</v>
      </c>
      <c r="AD8" s="2">
        <v>3700</v>
      </c>
      <c r="AE8" s="2">
        <v>6200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8">
        <f t="shared" si="0"/>
        <v>30210</v>
      </c>
    </row>
    <row r="9" spans="1:43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1050</v>
      </c>
      <c r="R9" s="2">
        <v>2550</v>
      </c>
      <c r="S9" s="2">
        <v>0</v>
      </c>
      <c r="T9" s="2">
        <v>0</v>
      </c>
      <c r="U9" s="2">
        <v>0</v>
      </c>
      <c r="V9" s="2">
        <v>1950</v>
      </c>
      <c r="W9" s="2">
        <v>0</v>
      </c>
      <c r="X9" s="2">
        <v>0</v>
      </c>
      <c r="Y9" s="2">
        <v>0</v>
      </c>
      <c r="Z9" s="2">
        <v>0</v>
      </c>
      <c r="AA9" s="2">
        <v>1000</v>
      </c>
      <c r="AB9" s="2">
        <v>2550</v>
      </c>
      <c r="AC9" s="2">
        <v>0</v>
      </c>
      <c r="AD9" s="2">
        <v>0</v>
      </c>
      <c r="AE9" s="2">
        <v>0</v>
      </c>
      <c r="AF9" s="2">
        <v>1950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8">
        <f t="shared" si="0"/>
        <v>11070</v>
      </c>
    </row>
    <row r="10" spans="1:43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1400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50</v>
      </c>
      <c r="W10" s="2">
        <v>1350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50</v>
      </c>
      <c r="AG10" s="2">
        <v>100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8">
        <f t="shared" si="0"/>
        <v>2950</v>
      </c>
    </row>
    <row r="11" spans="1:43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1900</v>
      </c>
      <c r="V11" s="2">
        <v>3900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1650</v>
      </c>
      <c r="AF11" s="2">
        <v>3900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8">
        <f t="shared" si="0"/>
        <v>11350</v>
      </c>
    </row>
    <row r="12" spans="1:43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500</v>
      </c>
      <c r="S12" s="2">
        <v>2600</v>
      </c>
      <c r="T12" s="2">
        <v>0</v>
      </c>
      <c r="U12" s="2">
        <v>100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300</v>
      </c>
      <c r="AC12" s="2">
        <v>1900</v>
      </c>
      <c r="AD12" s="2">
        <v>0</v>
      </c>
      <c r="AE12" s="2">
        <v>100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8">
        <f t="shared" si="0"/>
        <v>5520</v>
      </c>
    </row>
    <row r="13" spans="1:43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660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2400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2450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8">
        <f t="shared" si="0"/>
        <v>5750</v>
      </c>
    </row>
    <row r="14" spans="1:43" ht="23.25" x14ac:dyDescent="0.35">
      <c r="A14" s="37" t="s">
        <v>18</v>
      </c>
      <c r="B14" s="38"/>
      <c r="C14" s="5">
        <f>SUM(C6:C13)</f>
        <v>320</v>
      </c>
      <c r="D14" s="5">
        <f t="shared" ref="D14:AA14" si="1">SUM(D6:D13)</f>
        <v>40</v>
      </c>
      <c r="E14" s="5">
        <f t="shared" si="1"/>
        <v>20</v>
      </c>
      <c r="F14" s="5">
        <f t="shared" si="1"/>
        <v>40</v>
      </c>
      <c r="G14" s="5">
        <f t="shared" si="1"/>
        <v>0</v>
      </c>
      <c r="H14" s="5">
        <f>SUM(H6:H13)</f>
        <v>700</v>
      </c>
      <c r="I14" s="5">
        <f>SUM(I6:I13)</f>
        <v>60</v>
      </c>
      <c r="J14" s="5">
        <f>SUM(J6:J13)</f>
        <v>20</v>
      </c>
      <c r="K14" s="5">
        <f>SUM(K6:K13)</f>
        <v>0</v>
      </c>
      <c r="L14" s="5">
        <f>SUM(L6:L13)</f>
        <v>0</v>
      </c>
      <c r="M14" s="5">
        <f t="shared" si="1"/>
        <v>1400</v>
      </c>
      <c r="N14" s="5">
        <f t="shared" si="1"/>
        <v>0</v>
      </c>
      <c r="O14" s="5">
        <f t="shared" si="1"/>
        <v>0</v>
      </c>
      <c r="P14" s="5">
        <f t="shared" si="1"/>
        <v>0</v>
      </c>
      <c r="Q14" s="5">
        <f t="shared" si="1"/>
        <v>1050</v>
      </c>
      <c r="R14" s="5">
        <f>SUM(R6:R13)</f>
        <v>5450</v>
      </c>
      <c r="S14" s="5">
        <f>SUM(S6:S13)</f>
        <v>8000</v>
      </c>
      <c r="T14" s="5">
        <f>SUM(T6:T13)</f>
        <v>4150</v>
      </c>
      <c r="U14" s="5">
        <f>SUM(U6:U13)</f>
        <v>8250</v>
      </c>
      <c r="V14" s="5">
        <f>SUM(V6:V13)</f>
        <v>9650</v>
      </c>
      <c r="W14" s="5">
        <f t="shared" si="1"/>
        <v>1350</v>
      </c>
      <c r="X14" s="5">
        <f t="shared" si="1"/>
        <v>0</v>
      </c>
      <c r="Y14" s="5">
        <f t="shared" si="1"/>
        <v>0</v>
      </c>
      <c r="Z14" s="5">
        <f t="shared" si="1"/>
        <v>0</v>
      </c>
      <c r="AA14" s="5">
        <f t="shared" si="1"/>
        <v>1000</v>
      </c>
      <c r="AB14" s="5">
        <f>SUM(AB6:AB13)</f>
        <v>5300</v>
      </c>
      <c r="AC14" s="5">
        <f>SUM(AC6:AC13)</f>
        <v>6850</v>
      </c>
      <c r="AD14" s="5">
        <f>SUM(AD6:AD13)</f>
        <v>4200</v>
      </c>
      <c r="AE14" s="5">
        <f>SUM(AE6:AE13)</f>
        <v>7950</v>
      </c>
      <c r="AF14" s="5">
        <f>SUM(AF6:AF13)</f>
        <v>9450</v>
      </c>
      <c r="AG14" s="5">
        <f t="shared" ref="AG14:AI14" si="2">SUM(AG6:AG13)</f>
        <v>100</v>
      </c>
      <c r="AH14" s="5">
        <f t="shared" si="2"/>
        <v>0</v>
      </c>
      <c r="AI14" s="5">
        <f t="shared" si="2"/>
        <v>0</v>
      </c>
      <c r="AJ14" s="5">
        <f t="shared" ref="AJ14:AQ14" si="3">SUM(AJ6:AJ13)</f>
        <v>0</v>
      </c>
      <c r="AK14" s="5">
        <f t="shared" si="3"/>
        <v>0</v>
      </c>
      <c r="AL14" s="5">
        <f t="shared" si="3"/>
        <v>0</v>
      </c>
      <c r="AM14" s="5">
        <f t="shared" si="3"/>
        <v>0</v>
      </c>
      <c r="AN14" s="5">
        <f t="shared" si="3"/>
        <v>0</v>
      </c>
      <c r="AO14" s="5">
        <f t="shared" si="3"/>
        <v>0</v>
      </c>
      <c r="AP14" s="5">
        <f t="shared" si="3"/>
        <v>0</v>
      </c>
      <c r="AQ14" s="8">
        <f t="shared" si="3"/>
        <v>75350</v>
      </c>
    </row>
    <row r="16" spans="1:43" ht="21" x14ac:dyDescent="0.35">
      <c r="A16" s="1" t="s">
        <v>56</v>
      </c>
      <c r="I16" s="15"/>
      <c r="J16" s="15">
        <f>J14+T14+AD14+AN14</f>
        <v>8370</v>
      </c>
      <c r="K16" s="15">
        <f>K14+U14+AE14+AO14</f>
        <v>16200</v>
      </c>
      <c r="L16" s="15">
        <f>L14+V14+AF14+AP14</f>
        <v>19100</v>
      </c>
      <c r="M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ht="21" x14ac:dyDescent="0.35">
      <c r="A17" s="1" t="s">
        <v>24</v>
      </c>
      <c r="R17" s="15"/>
      <c r="S17" s="15"/>
      <c r="T17" s="15"/>
      <c r="U17" s="15"/>
      <c r="V17" s="15"/>
      <c r="AK17" s="15"/>
      <c r="AL17" s="15"/>
      <c r="AM17" s="15"/>
      <c r="AN17" s="15"/>
      <c r="AO17" s="15"/>
      <c r="AP17" s="15"/>
    </row>
  </sheetData>
  <mergeCells count="9">
    <mergeCell ref="A14:B14"/>
    <mergeCell ref="A3:A5"/>
    <mergeCell ref="B3:B5"/>
    <mergeCell ref="C3:AA3"/>
    <mergeCell ref="AQ3:AQ4"/>
    <mergeCell ref="W4:AA4"/>
    <mergeCell ref="M4:Q4"/>
    <mergeCell ref="C4:G4"/>
    <mergeCell ref="AG4:AK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dimension ref="A1:G14"/>
  <sheetViews>
    <sheetView tabSelected="1" topLeftCell="A4" workbookViewId="0">
      <selection activeCell="J10" sqref="J10"/>
    </sheetView>
  </sheetViews>
  <sheetFormatPr defaultRowHeight="14.25" x14ac:dyDescent="0.2"/>
  <cols>
    <col min="2" max="2" width="16.875" customWidth="1"/>
    <col min="3" max="3" width="14.125" customWidth="1"/>
    <col min="4" max="4" width="15.375" customWidth="1"/>
    <col min="5" max="5" width="14.25" customWidth="1"/>
    <col min="6" max="6" width="15.75" customWidth="1"/>
    <col min="7" max="7" width="11.75" bestFit="1" customWidth="1"/>
  </cols>
  <sheetData>
    <row r="1" spans="1:7" ht="21" x14ac:dyDescent="0.35">
      <c r="A1" s="7" t="s">
        <v>31</v>
      </c>
      <c r="B1" s="1"/>
      <c r="C1" s="1"/>
      <c r="D1" s="1"/>
      <c r="E1" s="1"/>
    </row>
    <row r="2" spans="1:7" ht="21" x14ac:dyDescent="0.35">
      <c r="A2" s="1"/>
      <c r="B2" s="1"/>
      <c r="C2" s="1"/>
      <c r="D2" s="1"/>
      <c r="E2" s="1"/>
    </row>
    <row r="3" spans="1:7" ht="21" x14ac:dyDescent="0.35">
      <c r="A3" s="30" t="s">
        <v>0</v>
      </c>
      <c r="B3" s="30" t="s">
        <v>1</v>
      </c>
      <c r="C3" s="32" t="s">
        <v>44</v>
      </c>
      <c r="D3" s="33"/>
      <c r="E3" s="33"/>
      <c r="F3" s="35" t="s">
        <v>18</v>
      </c>
    </row>
    <row r="4" spans="1:7" ht="21" x14ac:dyDescent="0.35">
      <c r="A4" s="31"/>
      <c r="B4" s="31"/>
      <c r="C4" s="18" t="s">
        <v>47</v>
      </c>
      <c r="D4" s="19" t="s">
        <v>45</v>
      </c>
      <c r="E4" s="19" t="s">
        <v>46</v>
      </c>
      <c r="F4" s="36"/>
    </row>
    <row r="5" spans="1:7" ht="23.25" x14ac:dyDescent="0.35">
      <c r="A5" s="3">
        <v>1</v>
      </c>
      <c r="B5" s="2" t="s">
        <v>3</v>
      </c>
      <c r="C5" s="2">
        <f>'E-claim'!N5</f>
        <v>70259.67</v>
      </c>
      <c r="D5" s="2">
        <f>'moph-claim'!AG6</f>
        <v>8320</v>
      </c>
      <c r="E5" s="2">
        <f>KTB!AQ6</f>
        <v>1060</v>
      </c>
      <c r="F5" s="8">
        <f t="shared" ref="F5:F12" si="0">SUM(C5:E5)</f>
        <v>79639.67</v>
      </c>
    </row>
    <row r="6" spans="1:7" ht="23.25" x14ac:dyDescent="0.35">
      <c r="A6" s="3">
        <v>2</v>
      </c>
      <c r="B6" s="2" t="s">
        <v>6</v>
      </c>
      <c r="C6" s="2">
        <f>'E-claim'!N6</f>
        <v>111491.48999999999</v>
      </c>
      <c r="D6" s="2">
        <f>'moph-claim'!AG7</f>
        <v>16580</v>
      </c>
      <c r="E6" s="2">
        <f>KTB!AQ7</f>
        <v>7440</v>
      </c>
      <c r="F6" s="8">
        <f t="shared" si="0"/>
        <v>135511.49</v>
      </c>
    </row>
    <row r="7" spans="1:7" ht="23.25" x14ac:dyDescent="0.35">
      <c r="A7" s="3">
        <v>3</v>
      </c>
      <c r="B7" s="2" t="s">
        <v>7</v>
      </c>
      <c r="C7" s="2">
        <f>'E-claim'!N7</f>
        <v>130245.9</v>
      </c>
      <c r="D7" s="2">
        <f>'moph-claim'!AG8</f>
        <v>20180</v>
      </c>
      <c r="E7" s="2">
        <f>KTB!AQ8</f>
        <v>30210</v>
      </c>
      <c r="F7" s="8">
        <f t="shared" si="0"/>
        <v>180635.9</v>
      </c>
    </row>
    <row r="8" spans="1:7" ht="23.25" x14ac:dyDescent="0.35">
      <c r="A8" s="3">
        <v>4</v>
      </c>
      <c r="B8" s="2" t="s">
        <v>8</v>
      </c>
      <c r="C8" s="2">
        <f>'E-claim'!N8</f>
        <v>64206.43</v>
      </c>
      <c r="D8" s="2">
        <f>'moph-claim'!AG9</f>
        <v>3980</v>
      </c>
      <c r="E8" s="2">
        <f>KTB!AQ9</f>
        <v>11070</v>
      </c>
      <c r="F8" s="8">
        <f t="shared" si="0"/>
        <v>79256.429999999993</v>
      </c>
    </row>
    <row r="9" spans="1:7" ht="23.25" x14ac:dyDescent="0.35">
      <c r="A9" s="3">
        <v>5</v>
      </c>
      <c r="B9" s="2" t="s">
        <v>9</v>
      </c>
      <c r="C9" s="2">
        <f>'E-claim'!N9</f>
        <v>43202.65</v>
      </c>
      <c r="D9" s="2">
        <f>'moph-claim'!AG10</f>
        <v>5440</v>
      </c>
      <c r="E9" s="2">
        <f>KTB!AQ10</f>
        <v>2950</v>
      </c>
      <c r="F9" s="8">
        <f t="shared" si="0"/>
        <v>51592.65</v>
      </c>
    </row>
    <row r="10" spans="1:7" ht="23.25" x14ac:dyDescent="0.35">
      <c r="A10" s="3">
        <v>6</v>
      </c>
      <c r="B10" s="2" t="s">
        <v>10</v>
      </c>
      <c r="C10" s="2">
        <f>'E-claim'!N10</f>
        <v>124301.87</v>
      </c>
      <c r="D10" s="2">
        <f>'moph-claim'!AG11</f>
        <v>4040</v>
      </c>
      <c r="E10" s="2">
        <f>KTB!AQ11</f>
        <v>11350</v>
      </c>
      <c r="F10" s="8">
        <f t="shared" si="0"/>
        <v>139691.87</v>
      </c>
    </row>
    <row r="11" spans="1:7" ht="23.25" x14ac:dyDescent="0.35">
      <c r="A11" s="3">
        <v>7</v>
      </c>
      <c r="B11" s="2" t="s">
        <v>11</v>
      </c>
      <c r="C11" s="2">
        <f>'E-claim'!N11</f>
        <v>55917.369999999995</v>
      </c>
      <c r="D11" s="2">
        <f>'moph-claim'!AG12</f>
        <v>2740</v>
      </c>
      <c r="E11" s="2">
        <f>KTB!AQ12</f>
        <v>5520</v>
      </c>
      <c r="F11" s="8">
        <f t="shared" si="0"/>
        <v>64177.369999999995</v>
      </c>
    </row>
    <row r="12" spans="1:7" ht="23.25" x14ac:dyDescent="0.35">
      <c r="A12" s="20">
        <v>8</v>
      </c>
      <c r="B12" s="21" t="s">
        <v>4</v>
      </c>
      <c r="C12" s="21">
        <f>'E-claim'!N12</f>
        <v>245490.1</v>
      </c>
      <c r="D12" s="21">
        <f>'moph-claim'!AG13</f>
        <v>120355</v>
      </c>
      <c r="E12" s="21">
        <f>KTB!AQ13</f>
        <v>5750</v>
      </c>
      <c r="F12" s="8">
        <f t="shared" si="0"/>
        <v>371595.1</v>
      </c>
    </row>
    <row r="13" spans="1:7" ht="23.25" x14ac:dyDescent="0.35">
      <c r="A13" s="37" t="s">
        <v>18</v>
      </c>
      <c r="B13" s="38"/>
      <c r="C13" s="5">
        <f>SUM(C5:C12)</f>
        <v>845115.48</v>
      </c>
      <c r="D13" s="5">
        <f t="shared" ref="D13:E13" si="1">SUM(D5:D12)</f>
        <v>181635</v>
      </c>
      <c r="E13" s="5">
        <f t="shared" si="1"/>
        <v>75350</v>
      </c>
      <c r="F13" s="8">
        <f>SUM(F5:F12)</f>
        <v>1102100.48</v>
      </c>
      <c r="G13" s="15"/>
    </row>
    <row r="14" spans="1:7" x14ac:dyDescent="0.2">
      <c r="G14" s="15">
        <f>F5+F6+F7+F8+F9+F10+F11</f>
        <v>730505.37999999989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E-claim</vt:lpstr>
      <vt:lpstr>moph-claim</vt:lpstr>
      <vt:lpstr>KTB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2024-04-26T01:32:10Z</cp:lastPrinted>
  <dcterms:created xsi:type="dcterms:W3CDTF">2024-04-03T06:45:59Z</dcterms:created>
  <dcterms:modified xsi:type="dcterms:W3CDTF">2025-03-11T08:48:10Z</dcterms:modified>
</cp:coreProperties>
</file>