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pServ\www\meetingsirinthon\files\weerayooth\"/>
    </mc:Choice>
  </mc:AlternateContent>
  <xr:revisionPtr revIDLastSave="0" documentId="13_ncr:1_{E41D7AA4-95A4-423C-A77E-DBEA59DD9C7A}" xr6:coauthVersionLast="47" xr6:coauthVersionMax="47" xr10:uidLastSave="{00000000-0000-0000-0000-000000000000}"/>
  <bookViews>
    <workbookView xWindow="-120" yWindow="-120" windowWidth="20730" windowHeight="11160" activeTab="2" xr2:uid="{F44089BF-727E-4111-9DEB-D50E9113DB93}"/>
  </bookViews>
  <sheets>
    <sheet name="E-claim" sheetId="8" r:id="rId1"/>
    <sheet name="moph-claim" sheetId="10" r:id="rId2"/>
    <sheet name="KTB" sheetId="11" r:id="rId3"/>
    <sheet name="Total" sheetId="12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7" i="11" l="1"/>
  <c r="BF14" i="11"/>
  <c r="BG13" i="11"/>
  <c r="BG12" i="11"/>
  <c r="BG11" i="11"/>
  <c r="BG10" i="11"/>
  <c r="BG9" i="11"/>
  <c r="BG7" i="11"/>
  <c r="BG6" i="11"/>
  <c r="BG8" i="11"/>
  <c r="AR14" i="11"/>
  <c r="AD14" i="11"/>
  <c r="P14" i="11"/>
  <c r="BE14" i="11"/>
  <c r="AQ14" i="11"/>
  <c r="AC14" i="11"/>
  <c r="AC17" i="11" s="1"/>
  <c r="O14" i="11"/>
  <c r="P17" i="10"/>
  <c r="AR14" i="10"/>
  <c r="AD14" i="10"/>
  <c r="P14" i="10"/>
  <c r="AS13" i="10"/>
  <c r="AS12" i="10"/>
  <c r="AS11" i="10"/>
  <c r="AS10" i="10"/>
  <c r="AS9" i="10"/>
  <c r="AS8" i="10"/>
  <c r="AS7" i="10"/>
  <c r="AS6" i="10"/>
  <c r="AC14" i="10"/>
  <c r="O14" i="10"/>
  <c r="O17" i="10" s="1"/>
  <c r="AQ14" i="10"/>
  <c r="BD14" i="11"/>
  <c r="AP14" i="11"/>
  <c r="N14" i="11"/>
  <c r="AB14" i="11"/>
  <c r="BC14" i="11"/>
  <c r="AO14" i="11"/>
  <c r="AA14" i="11"/>
  <c r="M14" i="11"/>
  <c r="AP14" i="10"/>
  <c r="AB14" i="10"/>
  <c r="N14" i="10"/>
  <c r="AO14" i="10"/>
  <c r="AA14" i="10"/>
  <c r="M14" i="10"/>
  <c r="BB14" i="11"/>
  <c r="AN14" i="11"/>
  <c r="Z14" i="11"/>
  <c r="L14" i="11"/>
  <c r="BA14" i="11"/>
  <c r="AM14" i="11"/>
  <c r="K14" i="11"/>
  <c r="Y14" i="11"/>
  <c r="AN14" i="10"/>
  <c r="Z14" i="10"/>
  <c r="L14" i="10"/>
  <c r="AM14" i="10"/>
  <c r="Y14" i="10"/>
  <c r="K14" i="10"/>
  <c r="AZ14" i="11"/>
  <c r="AL14" i="11"/>
  <c r="X14" i="11"/>
  <c r="J14" i="11"/>
  <c r="AY14" i="11"/>
  <c r="AK14" i="11"/>
  <c r="W14" i="11"/>
  <c r="I14" i="11"/>
  <c r="AL14" i="10"/>
  <c r="X14" i="10"/>
  <c r="J14" i="10"/>
  <c r="V14" i="11"/>
  <c r="AX14" i="11"/>
  <c r="AJ14" i="11"/>
  <c r="H14" i="11"/>
  <c r="AK14" i="10"/>
  <c r="W14" i="10"/>
  <c r="I14" i="10"/>
  <c r="AJ14" i="10"/>
  <c r="V14" i="10"/>
  <c r="H14" i="10"/>
  <c r="AB17" i="11" l="1"/>
  <c r="N17" i="10"/>
  <c r="L16" i="11"/>
  <c r="J16" i="11"/>
  <c r="K16" i="11"/>
  <c r="BG14" i="11"/>
  <c r="M17" i="10"/>
  <c r="AS14" i="10"/>
  <c r="AS14" i="11"/>
  <c r="AT14" i="11"/>
  <c r="AU14" i="11"/>
  <c r="AV14" i="11"/>
  <c r="AW14" i="11"/>
  <c r="AI14" i="10"/>
  <c r="N6" i="8"/>
  <c r="C6" i="12" s="1"/>
  <c r="N7" i="8"/>
  <c r="C7" i="12" s="1"/>
  <c r="N8" i="8"/>
  <c r="C8" i="12" s="1"/>
  <c r="N9" i="8"/>
  <c r="C9" i="12" s="1"/>
  <c r="N10" i="8"/>
  <c r="C10" i="12" s="1"/>
  <c r="N11" i="8"/>
  <c r="C11" i="12" s="1"/>
  <c r="N12" i="8"/>
  <c r="C12" i="12" s="1"/>
  <c r="N5" i="8"/>
  <c r="C5" i="12" s="1"/>
  <c r="F13" i="8"/>
  <c r="E9" i="12"/>
  <c r="E11" i="12"/>
  <c r="E12" i="12"/>
  <c r="E5" i="12"/>
  <c r="D11" i="12"/>
  <c r="D10" i="12"/>
  <c r="D12" i="12"/>
  <c r="D9" i="12"/>
  <c r="D8" i="12"/>
  <c r="D7" i="12"/>
  <c r="D6" i="12"/>
  <c r="D5" i="12"/>
  <c r="E10" i="12"/>
  <c r="E8" i="12"/>
  <c r="E7" i="12"/>
  <c r="E6" i="12"/>
  <c r="AI14" i="11"/>
  <c r="AH14" i="11"/>
  <c r="AG14" i="11"/>
  <c r="AF14" i="11"/>
  <c r="AE14" i="11"/>
  <c r="U14" i="11"/>
  <c r="T14" i="11"/>
  <c r="S14" i="11"/>
  <c r="R14" i="11"/>
  <c r="Q14" i="11"/>
  <c r="G14" i="11"/>
  <c r="F14" i="11"/>
  <c r="E14" i="11"/>
  <c r="D14" i="11"/>
  <c r="C14" i="11"/>
  <c r="L13" i="8"/>
  <c r="G14" i="10"/>
  <c r="U14" i="10"/>
  <c r="AH14" i="10"/>
  <c r="T14" i="10"/>
  <c r="F14" i="10"/>
  <c r="E14" i="10"/>
  <c r="S14" i="10"/>
  <c r="AG14" i="10"/>
  <c r="AF14" i="10"/>
  <c r="AE14" i="10"/>
  <c r="R14" i="10"/>
  <c r="Q14" i="10"/>
  <c r="D14" i="10"/>
  <c r="C14" i="10"/>
  <c r="J13" i="8"/>
  <c r="M13" i="8"/>
  <c r="K13" i="8"/>
  <c r="I13" i="8"/>
  <c r="H13" i="8"/>
  <c r="G13" i="8"/>
  <c r="E13" i="8"/>
  <c r="D13" i="8"/>
  <c r="C13" i="8"/>
  <c r="N13" i="8" l="1"/>
  <c r="E13" i="12"/>
  <c r="F8" i="12"/>
  <c r="F5" i="12"/>
  <c r="F9" i="12"/>
  <c r="F12" i="12"/>
  <c r="F11" i="12"/>
  <c r="F7" i="12"/>
  <c r="D13" i="12"/>
  <c r="F10" i="12"/>
  <c r="F6" i="12"/>
  <c r="C13" i="12"/>
  <c r="F13" i="12" l="1"/>
  <c r="G15" i="12" s="1"/>
</calcChain>
</file>

<file path=xl/sharedStrings.xml><?xml version="1.0" encoding="utf-8"?>
<sst xmlns="http://schemas.openxmlformats.org/spreadsheetml/2006/main" count="181" uniqueCount="73">
  <si>
    <t>ลำดับที่</t>
  </si>
  <si>
    <t>หน่วยบริการ</t>
  </si>
  <si>
    <t>กิจกรรม</t>
  </si>
  <si>
    <t>รพ.สต.คันไร่</t>
  </si>
  <si>
    <t>รพ.สิรินธร</t>
  </si>
  <si>
    <t>บริการวางแผนครอบครัว</t>
  </si>
  <si>
    <t>รพ.สต.ช่องเม็ก</t>
  </si>
  <si>
    <t>รพ.สต.แก่งศรีโคตร</t>
  </si>
  <si>
    <t>รพ.สต.คำก้อม</t>
  </si>
  <si>
    <t>รพ.สต.หัวสะพาน</t>
  </si>
  <si>
    <t>รพ.สต.คันเปือย</t>
  </si>
  <si>
    <t>รพ.สต.นิคม2</t>
  </si>
  <si>
    <t>ทดสอบการตั้งครรภ์</t>
  </si>
  <si>
    <t>ทันตกรรม ฝากครรภ์</t>
  </si>
  <si>
    <t>อัลตร้าซาวด์</t>
  </si>
  <si>
    <t>ฝากครรภ์</t>
  </si>
  <si>
    <t>หลังคลอด</t>
  </si>
  <si>
    <t>บริการแพทย์แผนไทย ยาสมุนไพร</t>
  </si>
  <si>
    <t>รวมทั้งสิ้น</t>
  </si>
  <si>
    <t>ที่มา จากเว็บระบบรายงานสำหรับหน่วยบริการในระบบหลักประกันสุขภาพแห่งชาติ (Mishos.nhso.go.th)</t>
  </si>
  <si>
    <t>Lab</t>
  </si>
  <si>
    <t>LAB ก่อนคลอด</t>
  </si>
  <si>
    <t>วัคซีน EPI</t>
  </si>
  <si>
    <t>วัคซีน DT</t>
  </si>
  <si>
    <t>ที่มา จากเว็บระบบรายงานระบบบูรณาการติดตามข้อมูลการจ่ายชดเชยโรคเฉพาะ (Seamless for DMIS)</t>
  </si>
  <si>
    <t xml:space="preserve"> ลำไส้ใหญ่และลำไส้ตรง(Fit Test)</t>
  </si>
  <si>
    <t>วัคซีน ไข้หวัดใหญ่</t>
  </si>
  <si>
    <t>ไวรัสตับอักเสบ ซี</t>
  </si>
  <si>
    <t>ไวรัสตับอักเสบ บี</t>
  </si>
  <si>
    <t>ยาเม็ดเสริมธาตุเหล็ก</t>
  </si>
  <si>
    <t>ค่าเก็บตัวอย่าง HPV DNA TEST</t>
  </si>
  <si>
    <t>สรุปยอดจัดสรรผลงาน Fee Schedule 68  แยกรายหน่วยบริการ อำเภอสิรินธร</t>
  </si>
  <si>
    <t>1 ตค 67</t>
  </si>
  <si>
    <t>15 ตค 67</t>
  </si>
  <si>
    <t>4 พย 67</t>
  </si>
  <si>
    <t>19 พย 67</t>
  </si>
  <si>
    <t>3 ธค 67</t>
  </si>
  <si>
    <t>ควบคุมป้องกันรักษาผู้ป่วย DM และ HT</t>
  </si>
  <si>
    <t>16 ตค 67</t>
  </si>
  <si>
    <t>17 ตค 67</t>
  </si>
  <si>
    <t xml:space="preserve">17 ตค 67 </t>
  </si>
  <si>
    <t>31 ตค 67</t>
  </si>
  <si>
    <t>15 พย 67</t>
  </si>
  <si>
    <t>30 พย 67</t>
  </si>
  <si>
    <t>ระบบงานที่บันทึก</t>
  </si>
  <si>
    <t>MOPH CLAIM</t>
  </si>
  <si>
    <t>KTB</t>
  </si>
  <si>
    <t xml:space="preserve">E-CLAIM </t>
  </si>
  <si>
    <t>18 ธค 67</t>
  </si>
  <si>
    <t>6 มค 68</t>
  </si>
  <si>
    <t>15 ธค 67</t>
  </si>
  <si>
    <t>20 มค 68</t>
  </si>
  <si>
    <t>31 ธค 67</t>
  </si>
  <si>
    <t>15 มค 68</t>
  </si>
  <si>
    <t>15 มต 68</t>
  </si>
  <si>
    <t>5 กพ 68</t>
  </si>
  <si>
    <t>19 กพ 68</t>
  </si>
  <si>
    <t>31 มค 68</t>
  </si>
  <si>
    <t>15 กพ 68</t>
  </si>
  <si>
    <t>7 มีค 68</t>
  </si>
  <si>
    <t>19 มีค 68</t>
  </si>
  <si>
    <t>ประมวลผลข้อมูล ณ วันที่ 31   มีนาคม  2568 เวลา 13.45 น.</t>
  </si>
  <si>
    <t>28 กพ 68</t>
  </si>
  <si>
    <t>15 มีค 68</t>
  </si>
  <si>
    <t>รายงานข้อมูล ณ วันที่ 6  พฤษภาคม 2568 เวลา 11.30 น.</t>
  </si>
  <si>
    <t>รายงานข้อมูล ณ วันที่ 6  พฤษภาคม 2568 เวลา 11.42 น.</t>
  </si>
  <si>
    <t>4 เมย.68</t>
  </si>
  <si>
    <t>4 เมย 68</t>
  </si>
  <si>
    <t>21 เมย. 68</t>
  </si>
  <si>
    <t>21 เมย.68</t>
  </si>
  <si>
    <t>31 มีค 68</t>
  </si>
  <si>
    <t>15 เมย. 68</t>
  </si>
  <si>
    <t>15 เมย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</si>
</sst>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22"/>
      <color theme="1"/>
      <name val="TH SarabunPSK"/>
      <family val="2"/>
    </font>
    <font>
      <b/>
      <sz val="14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4" fontId="1" fillId="2" borderId="1" xfId="0" applyNumberFormat="1" applyFont="1" applyFill="1" applyBorder="1"/>
    <xf numFmtId="0" fontId="2" fillId="0" borderId="0" xfId="0" applyFont="1"/>
    <xf numFmtId="4" fontId="3" fillId="3" borderId="1" xfId="0" applyNumberFormat="1" applyFont="1" applyFill="1" applyBorder="1"/>
    <xf numFmtId="0" fontId="0" fillId="2" borderId="3" xfId="0" applyFill="1" applyBorder="1" applyAlignment="1">
      <alignment horizontal="center" vertical="center"/>
    </xf>
    <xf numFmtId="4" fontId="2" fillId="4" borderId="1" xfId="0" applyNumberFormat="1" applyFont="1" applyFill="1" applyBorder="1"/>
    <xf numFmtId="4" fontId="2" fillId="4" borderId="3" xfId="0" applyNumberFormat="1" applyFont="1" applyFill="1" applyBorder="1"/>
    <xf numFmtId="4" fontId="2" fillId="5" borderId="3" xfId="0" applyNumberFormat="1" applyFont="1" applyFill="1" applyBorder="1"/>
    <xf numFmtId="4" fontId="2" fillId="2" borderId="8" xfId="0" applyNumberFormat="1" applyFont="1" applyFill="1" applyBorder="1" applyAlignment="1">
      <alignment horizontal="center"/>
    </xf>
    <xf numFmtId="4" fontId="2" fillId="6" borderId="3" xfId="0" applyNumberFormat="1" applyFont="1" applyFill="1" applyBorder="1"/>
    <xf numFmtId="4" fontId="0" fillId="0" borderId="0" xfId="0" applyNumberFormat="1"/>
    <xf numFmtId="4" fontId="2" fillId="2" borderId="5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/>
    <xf numFmtId="4" fontId="2" fillId="6" borderId="10" xfId="0" applyNumberFormat="1" applyFont="1" applyFill="1" applyBorder="1" applyAlignment="1">
      <alignment horizontal="center"/>
    </xf>
    <xf numFmtId="4" fontId="2" fillId="5" borderId="10" xfId="0" applyNumberFormat="1" applyFont="1" applyFill="1" applyBorder="1" applyAlignment="1">
      <alignment horizontal="center"/>
    </xf>
    <xf numFmtId="4" fontId="2" fillId="2" borderId="11" xfId="0" applyNumberFormat="1" applyFont="1" applyFill="1" applyBorder="1" applyAlignment="1">
      <alignment horizontal="center"/>
    </xf>
    <xf numFmtId="4" fontId="2" fillId="5" borderId="6" xfId="0" applyNumberFormat="1" applyFont="1" applyFill="1" applyBorder="1" applyAlignment="1">
      <alignment horizontal="center"/>
    </xf>
    <xf numFmtId="4" fontId="2" fillId="5" borderId="12" xfId="0" applyNumberFormat="1" applyFont="1" applyFill="1" applyBorder="1" applyAlignment="1">
      <alignment horizontal="center"/>
    </xf>
    <xf numFmtId="4" fontId="2" fillId="4" borderId="10" xfId="0" applyNumberFormat="1" applyFont="1" applyFill="1" applyBorder="1" applyAlignment="1">
      <alignment horizontal="center"/>
    </xf>
    <xf numFmtId="4" fontId="1" fillId="0" borderId="0" xfId="0" applyNumberFormat="1" applyFont="1"/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 vertical="center" textRotation="90"/>
    </xf>
    <xf numFmtId="4" fontId="4" fillId="2" borderId="7" xfId="0" applyNumberFormat="1" applyFont="1" applyFill="1" applyBorder="1" applyAlignment="1">
      <alignment horizontal="center" vertical="center" textRotation="90"/>
    </xf>
    <xf numFmtId="4" fontId="4" fillId="2" borderId="3" xfId="0" applyNumberFormat="1" applyFont="1" applyFill="1" applyBorder="1" applyAlignment="1">
      <alignment horizontal="center" vertical="center" textRotation="90"/>
    </xf>
    <xf numFmtId="4" fontId="2" fillId="2" borderId="7" xfId="0" applyNumberFormat="1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/>
    </xf>
    <xf numFmtId="4" fontId="2" fillId="5" borderId="5" xfId="0" applyNumberFormat="1" applyFont="1" applyFill="1" applyBorder="1" applyAlignment="1">
      <alignment horizontal="center"/>
    </xf>
    <xf numFmtId="4" fontId="2" fillId="4" borderId="4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4" fontId="2" fillId="5" borderId="9" xfId="0" applyNumberFormat="1" applyFont="1" applyFill="1" applyBorder="1" applyAlignment="1">
      <alignment horizontal="center"/>
    </xf>
    <xf numFmtId="4" fontId="2" fillId="5" borderId="10" xfId="0" applyNumberFormat="1" applyFont="1" applyFill="1" applyBorder="1" applyAlignment="1">
      <alignment horizontal="center"/>
    </xf>
    <xf numFmtId="4" fontId="2" fillId="6" borderId="9" xfId="0" applyNumberFormat="1" applyFont="1" applyFill="1" applyBorder="1" applyAlignment="1">
      <alignment horizontal="center"/>
    </xf>
    <xf numFmtId="4" fontId="2" fillId="6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74320-B533-44B3-90FA-A0C25BE72AE9}">
  <dimension ref="A1:N16"/>
  <sheetViews>
    <sheetView zoomScale="90" zoomScaleNormal="90" workbookViewId="0">
      <selection activeCell="L14" sqref="L14"/>
    </sheetView>
  </sheetViews>
  <sheetFormatPr defaultRowHeight="14.25" x14ac:dyDescent="0.2"/>
  <cols>
    <col min="1" max="1" width="7.875" customWidth="1"/>
    <col min="2" max="2" width="16" customWidth="1"/>
    <col min="3" max="3" width="21.625" customWidth="1"/>
    <col min="4" max="4" width="18" customWidth="1"/>
    <col min="5" max="6" width="16.875" customWidth="1"/>
    <col min="7" max="7" width="11.875" customWidth="1"/>
    <col min="8" max="8" width="13.875" customWidth="1"/>
    <col min="9" max="10" width="14.5" customWidth="1"/>
    <col min="11" max="11" width="12.75" customWidth="1"/>
    <col min="12" max="12" width="26.5" customWidth="1"/>
    <col min="13" max="13" width="24.875" customWidth="1"/>
    <col min="14" max="14" width="14.875" customWidth="1"/>
    <col min="15" max="15" width="13.25" customWidth="1"/>
  </cols>
  <sheetData>
    <row r="1" spans="1:14" ht="21" x14ac:dyDescent="0.35">
      <c r="A1" s="7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21" x14ac:dyDescent="0.35">
      <c r="A3" s="29" t="s">
        <v>0</v>
      </c>
      <c r="B3" s="29" t="s">
        <v>1</v>
      </c>
      <c r="C3" s="31" t="s">
        <v>2</v>
      </c>
      <c r="D3" s="32"/>
      <c r="E3" s="32"/>
      <c r="F3" s="32"/>
      <c r="G3" s="32"/>
      <c r="H3" s="32"/>
      <c r="I3" s="32"/>
      <c r="J3" s="32"/>
      <c r="K3" s="32"/>
      <c r="L3" s="32"/>
      <c r="M3" s="33"/>
      <c r="N3" s="34" t="s">
        <v>18</v>
      </c>
    </row>
    <row r="4" spans="1:14" ht="21" x14ac:dyDescent="0.35">
      <c r="A4" s="30"/>
      <c r="B4" s="30"/>
      <c r="C4" s="4" t="s">
        <v>5</v>
      </c>
      <c r="D4" s="4" t="s">
        <v>12</v>
      </c>
      <c r="E4" s="4" t="s">
        <v>13</v>
      </c>
      <c r="F4" s="4" t="s">
        <v>29</v>
      </c>
      <c r="G4" s="4" t="s">
        <v>14</v>
      </c>
      <c r="H4" s="4" t="s">
        <v>15</v>
      </c>
      <c r="I4" s="4" t="s">
        <v>20</v>
      </c>
      <c r="J4" s="4" t="s">
        <v>21</v>
      </c>
      <c r="K4" s="4" t="s">
        <v>16</v>
      </c>
      <c r="L4" s="4" t="s">
        <v>25</v>
      </c>
      <c r="M4" s="4" t="s">
        <v>17</v>
      </c>
      <c r="N4" s="35"/>
    </row>
    <row r="5" spans="1:14" ht="23.25" x14ac:dyDescent="0.35">
      <c r="A5" s="3">
        <v>1</v>
      </c>
      <c r="B5" s="2" t="s">
        <v>3</v>
      </c>
      <c r="C5" s="2">
        <v>8860</v>
      </c>
      <c r="D5" s="2">
        <v>11850</v>
      </c>
      <c r="E5" s="2">
        <v>5500</v>
      </c>
      <c r="F5" s="38">
        <v>69040</v>
      </c>
      <c r="G5" s="6"/>
      <c r="H5" s="2">
        <v>24120</v>
      </c>
      <c r="I5" s="6"/>
      <c r="J5" s="6"/>
      <c r="K5" s="2">
        <v>11850</v>
      </c>
      <c r="L5" s="2">
        <v>36600</v>
      </c>
      <c r="M5" s="2">
        <v>66347.89</v>
      </c>
      <c r="N5" s="8">
        <f>C5+D5+E5+H5+I5+J5+K5+L5+M5</f>
        <v>165127.89000000001</v>
      </c>
    </row>
    <row r="6" spans="1:14" ht="23.25" x14ac:dyDescent="0.35">
      <c r="A6" s="3">
        <v>2</v>
      </c>
      <c r="B6" s="2" t="s">
        <v>6</v>
      </c>
      <c r="C6" s="2">
        <v>10740</v>
      </c>
      <c r="D6" s="2">
        <v>3450</v>
      </c>
      <c r="E6" s="2">
        <v>13000</v>
      </c>
      <c r="F6" s="39"/>
      <c r="G6" s="6"/>
      <c r="H6" s="2">
        <v>46800</v>
      </c>
      <c r="I6" s="6"/>
      <c r="J6" s="6"/>
      <c r="K6" s="2">
        <v>5880</v>
      </c>
      <c r="L6" s="2">
        <v>24060</v>
      </c>
      <c r="M6" s="2">
        <v>98270.53</v>
      </c>
      <c r="N6" s="8">
        <f t="shared" ref="N6:N13" si="0">C6+D6+E6+H6+I6+J6+K6+L6+M6</f>
        <v>202200.53</v>
      </c>
    </row>
    <row r="7" spans="1:14" ht="23.25" x14ac:dyDescent="0.35">
      <c r="A7" s="3">
        <v>3</v>
      </c>
      <c r="B7" s="2" t="s">
        <v>7</v>
      </c>
      <c r="C7" s="2">
        <v>8160</v>
      </c>
      <c r="D7" s="2">
        <v>11400</v>
      </c>
      <c r="E7" s="2">
        <v>15500</v>
      </c>
      <c r="F7" s="39"/>
      <c r="G7" s="6"/>
      <c r="H7" s="2">
        <v>92880</v>
      </c>
      <c r="I7" s="6"/>
      <c r="J7" s="6"/>
      <c r="K7" s="2">
        <v>3135</v>
      </c>
      <c r="L7" s="2">
        <v>20700</v>
      </c>
      <c r="M7" s="2">
        <v>99936.66</v>
      </c>
      <c r="N7" s="8">
        <f t="shared" si="0"/>
        <v>251711.66</v>
      </c>
    </row>
    <row r="8" spans="1:14" ht="23.25" x14ac:dyDescent="0.35">
      <c r="A8" s="3">
        <v>4</v>
      </c>
      <c r="B8" s="2" t="s">
        <v>8</v>
      </c>
      <c r="C8" s="2">
        <v>3940</v>
      </c>
      <c r="D8" s="2">
        <v>3900</v>
      </c>
      <c r="E8" s="2">
        <v>3000</v>
      </c>
      <c r="F8" s="39"/>
      <c r="G8" s="6"/>
      <c r="H8" s="2">
        <v>14040</v>
      </c>
      <c r="I8" s="6"/>
      <c r="J8" s="6"/>
      <c r="K8" s="2">
        <v>4995</v>
      </c>
      <c r="L8" s="2">
        <v>7860</v>
      </c>
      <c r="M8" s="2">
        <v>117717.23</v>
      </c>
      <c r="N8" s="8">
        <f t="shared" si="0"/>
        <v>155452.22999999998</v>
      </c>
    </row>
    <row r="9" spans="1:14" ht="23.25" x14ac:dyDescent="0.35">
      <c r="A9" s="3">
        <v>5</v>
      </c>
      <c r="B9" s="2" t="s">
        <v>9</v>
      </c>
      <c r="C9" s="2">
        <v>11880</v>
      </c>
      <c r="D9" s="2">
        <v>8550</v>
      </c>
      <c r="E9" s="2">
        <v>0</v>
      </c>
      <c r="F9" s="39"/>
      <c r="G9" s="6"/>
      <c r="H9" s="2">
        <v>7560</v>
      </c>
      <c r="I9" s="6"/>
      <c r="J9" s="6"/>
      <c r="K9" s="2">
        <v>300</v>
      </c>
      <c r="L9" s="2">
        <v>0</v>
      </c>
      <c r="M9" s="2">
        <v>32955.550000000003</v>
      </c>
      <c r="N9" s="8">
        <f t="shared" si="0"/>
        <v>61245.55</v>
      </c>
    </row>
    <row r="10" spans="1:14" ht="23.25" x14ac:dyDescent="0.35">
      <c r="A10" s="3">
        <v>6</v>
      </c>
      <c r="B10" s="2" t="s">
        <v>10</v>
      </c>
      <c r="C10" s="2">
        <v>37140</v>
      </c>
      <c r="D10" s="2">
        <v>17475</v>
      </c>
      <c r="E10" s="2">
        <v>1000</v>
      </c>
      <c r="F10" s="39"/>
      <c r="G10" s="6"/>
      <c r="H10" s="2">
        <v>12960</v>
      </c>
      <c r="I10" s="6"/>
      <c r="J10" s="6"/>
      <c r="K10" s="2">
        <v>6555</v>
      </c>
      <c r="L10" s="2">
        <v>7200</v>
      </c>
      <c r="M10" s="2">
        <v>65199.75</v>
      </c>
      <c r="N10" s="8">
        <f t="shared" si="0"/>
        <v>147529.75</v>
      </c>
    </row>
    <row r="11" spans="1:14" ht="23.25" x14ac:dyDescent="0.35">
      <c r="A11" s="3">
        <v>7</v>
      </c>
      <c r="B11" s="2" t="s">
        <v>11</v>
      </c>
      <c r="C11" s="2">
        <v>6600</v>
      </c>
      <c r="D11" s="2">
        <v>6675</v>
      </c>
      <c r="E11" s="2">
        <v>0</v>
      </c>
      <c r="F11" s="39"/>
      <c r="G11" s="6"/>
      <c r="H11" s="2">
        <v>24480</v>
      </c>
      <c r="I11" s="6"/>
      <c r="J11" s="6"/>
      <c r="K11" s="2">
        <v>5850</v>
      </c>
      <c r="L11" s="2">
        <v>4440</v>
      </c>
      <c r="M11" s="2">
        <v>62233.19</v>
      </c>
      <c r="N11" s="8">
        <f t="shared" si="0"/>
        <v>110278.19</v>
      </c>
    </row>
    <row r="12" spans="1:14" ht="23.25" x14ac:dyDescent="0.35">
      <c r="A12" s="3">
        <v>8</v>
      </c>
      <c r="B12" s="2" t="s">
        <v>4</v>
      </c>
      <c r="C12" s="2">
        <v>20660</v>
      </c>
      <c r="D12" s="2">
        <v>150</v>
      </c>
      <c r="E12" s="2">
        <v>7000</v>
      </c>
      <c r="F12" s="40"/>
      <c r="G12" s="2">
        <v>24400</v>
      </c>
      <c r="H12" s="2">
        <v>119520</v>
      </c>
      <c r="I12" s="2">
        <v>59400</v>
      </c>
      <c r="J12" s="2">
        <v>16910</v>
      </c>
      <c r="K12" s="2">
        <v>10320</v>
      </c>
      <c r="L12" s="2">
        <v>11400</v>
      </c>
      <c r="M12" s="2">
        <v>79175.33</v>
      </c>
      <c r="N12" s="8">
        <f t="shared" si="0"/>
        <v>324535.33</v>
      </c>
    </row>
    <row r="13" spans="1:14" ht="23.25" x14ac:dyDescent="0.35">
      <c r="A13" s="36" t="s">
        <v>18</v>
      </c>
      <c r="B13" s="37"/>
      <c r="C13" s="5">
        <f>SUM(C5:C12)</f>
        <v>107980</v>
      </c>
      <c r="D13" s="5">
        <f t="shared" ref="D13:M13" si="1">SUM(D5:D12)</f>
        <v>63450</v>
      </c>
      <c r="E13" s="5">
        <f t="shared" si="1"/>
        <v>45000</v>
      </c>
      <c r="F13" s="5">
        <f>F5</f>
        <v>69040</v>
      </c>
      <c r="G13" s="5">
        <f t="shared" si="1"/>
        <v>24400</v>
      </c>
      <c r="H13" s="5">
        <f t="shared" si="1"/>
        <v>342360</v>
      </c>
      <c r="I13" s="5">
        <f t="shared" si="1"/>
        <v>59400</v>
      </c>
      <c r="J13" s="5">
        <f t="shared" si="1"/>
        <v>16910</v>
      </c>
      <c r="K13" s="5">
        <f t="shared" si="1"/>
        <v>48885</v>
      </c>
      <c r="L13" s="5">
        <f>SUM(L5:L12)</f>
        <v>112260</v>
      </c>
      <c r="M13" s="5">
        <f t="shared" si="1"/>
        <v>621836.12999999989</v>
      </c>
      <c r="N13" s="8">
        <f t="shared" si="0"/>
        <v>1418081.13</v>
      </c>
    </row>
    <row r="15" spans="1:14" ht="21" x14ac:dyDescent="0.35">
      <c r="A15" s="1" t="s">
        <v>64</v>
      </c>
      <c r="H15" s="28"/>
    </row>
    <row r="16" spans="1:14" ht="21" x14ac:dyDescent="0.35">
      <c r="A16" s="1" t="s">
        <v>19</v>
      </c>
    </row>
  </sheetData>
  <mergeCells count="6">
    <mergeCell ref="A3:A4"/>
    <mergeCell ref="B3:B4"/>
    <mergeCell ref="C3:M3"/>
    <mergeCell ref="N3:N4"/>
    <mergeCell ref="A13:B13"/>
    <mergeCell ref="F5:F12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A5C81-617F-4839-97C4-0978AC9049F6}">
  <dimension ref="A1:AS17"/>
  <sheetViews>
    <sheetView topLeftCell="P4" zoomScale="90" zoomScaleNormal="90" workbookViewId="0">
      <selection activeCell="P18" sqref="P18"/>
    </sheetView>
  </sheetViews>
  <sheetFormatPr defaultRowHeight="14.25" x14ac:dyDescent="0.2"/>
  <cols>
    <col min="1" max="1" width="7.875" customWidth="1"/>
    <col min="2" max="2" width="16" customWidth="1"/>
    <col min="3" max="3" width="13.25" customWidth="1"/>
    <col min="4" max="16" width="14.25" customWidth="1"/>
    <col min="17" max="17" width="14.375" customWidth="1"/>
    <col min="18" max="18" width="11.875" customWidth="1"/>
    <col min="19" max="19" width="12.875" customWidth="1"/>
    <col min="20" max="20" width="12.375" customWidth="1"/>
    <col min="21" max="44" width="11.875" customWidth="1"/>
    <col min="45" max="45" width="14.875" customWidth="1"/>
    <col min="46" max="46" width="13.25" customWidth="1"/>
  </cols>
  <sheetData>
    <row r="1" spans="1:45" ht="21" x14ac:dyDescent="0.35">
      <c r="A1" s="7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5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5" ht="21" x14ac:dyDescent="0.35">
      <c r="A3" s="29" t="s">
        <v>0</v>
      </c>
      <c r="B3" s="29" t="s">
        <v>1</v>
      </c>
      <c r="C3" s="31" t="s">
        <v>2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24"/>
      <c r="AK3" s="24"/>
      <c r="AL3" s="24"/>
      <c r="AM3" s="24"/>
      <c r="AN3" s="24"/>
      <c r="AO3" s="24"/>
      <c r="AP3" s="24"/>
      <c r="AQ3" s="24"/>
      <c r="AR3" s="24"/>
      <c r="AS3" s="34" t="s">
        <v>18</v>
      </c>
    </row>
    <row r="4" spans="1:45" ht="21" x14ac:dyDescent="0.35">
      <c r="A4" s="41"/>
      <c r="B4" s="41"/>
      <c r="C4" s="31" t="s">
        <v>22</v>
      </c>
      <c r="D4" s="32"/>
      <c r="E4" s="32"/>
      <c r="F4" s="32"/>
      <c r="G4" s="32"/>
      <c r="H4" s="16"/>
      <c r="I4" s="16"/>
      <c r="J4" s="16"/>
      <c r="K4" s="16"/>
      <c r="L4" s="16"/>
      <c r="M4" s="16"/>
      <c r="N4" s="16"/>
      <c r="O4" s="16"/>
      <c r="P4" s="16"/>
      <c r="Q4" s="44" t="s">
        <v>23</v>
      </c>
      <c r="R4" s="45"/>
      <c r="S4" s="45"/>
      <c r="T4" s="45"/>
      <c r="U4" s="45"/>
      <c r="V4" s="17"/>
      <c r="W4" s="17"/>
      <c r="X4" s="17"/>
      <c r="Y4" s="17"/>
      <c r="Z4" s="17"/>
      <c r="AA4" s="17"/>
      <c r="AB4" s="17"/>
      <c r="AC4" s="17"/>
      <c r="AD4" s="17"/>
      <c r="AE4" s="42" t="s">
        <v>37</v>
      </c>
      <c r="AF4" s="43"/>
      <c r="AG4" s="43"/>
      <c r="AH4" s="43"/>
      <c r="AI4" s="43"/>
      <c r="AJ4" s="25"/>
      <c r="AK4" s="26"/>
      <c r="AL4" s="26"/>
      <c r="AM4" s="26"/>
      <c r="AN4" s="26"/>
      <c r="AO4" s="26"/>
      <c r="AP4" s="26"/>
      <c r="AQ4" s="26"/>
      <c r="AR4" s="26"/>
      <c r="AS4" s="35"/>
    </row>
    <row r="5" spans="1:45" ht="21" x14ac:dyDescent="0.35">
      <c r="A5" s="30"/>
      <c r="B5" s="30"/>
      <c r="C5" s="4" t="s">
        <v>32</v>
      </c>
      <c r="D5" s="4" t="s">
        <v>33</v>
      </c>
      <c r="E5" s="4" t="s">
        <v>34</v>
      </c>
      <c r="F5" s="4" t="s">
        <v>35</v>
      </c>
      <c r="G5" s="4" t="s">
        <v>36</v>
      </c>
      <c r="H5" s="4" t="s">
        <v>48</v>
      </c>
      <c r="I5" s="4" t="s">
        <v>49</v>
      </c>
      <c r="J5" s="4" t="s">
        <v>51</v>
      </c>
      <c r="K5" s="4" t="s">
        <v>55</v>
      </c>
      <c r="L5" s="4" t="s">
        <v>56</v>
      </c>
      <c r="M5" s="4" t="s">
        <v>59</v>
      </c>
      <c r="N5" s="4" t="s">
        <v>60</v>
      </c>
      <c r="O5" s="4" t="s">
        <v>66</v>
      </c>
      <c r="P5" s="4" t="s">
        <v>68</v>
      </c>
      <c r="Q5" s="10" t="s">
        <v>32</v>
      </c>
      <c r="R5" s="10" t="s">
        <v>33</v>
      </c>
      <c r="S5" s="11" t="s">
        <v>34</v>
      </c>
      <c r="T5" s="11" t="s">
        <v>35</v>
      </c>
      <c r="U5" s="11" t="s">
        <v>36</v>
      </c>
      <c r="V5" s="11" t="s">
        <v>48</v>
      </c>
      <c r="W5" s="11" t="s">
        <v>49</v>
      </c>
      <c r="X5" s="11" t="s">
        <v>51</v>
      </c>
      <c r="Y5" s="11" t="s">
        <v>55</v>
      </c>
      <c r="Z5" s="11" t="s">
        <v>56</v>
      </c>
      <c r="AA5" s="11" t="s">
        <v>59</v>
      </c>
      <c r="AB5" s="11" t="s">
        <v>60</v>
      </c>
      <c r="AC5" s="11" t="s">
        <v>67</v>
      </c>
      <c r="AD5" s="11" t="s">
        <v>69</v>
      </c>
      <c r="AE5" s="12" t="s">
        <v>32</v>
      </c>
      <c r="AF5" s="12" t="s">
        <v>33</v>
      </c>
      <c r="AG5" s="12" t="s">
        <v>34</v>
      </c>
      <c r="AH5" s="12" t="s">
        <v>35</v>
      </c>
      <c r="AI5" s="12" t="s">
        <v>36</v>
      </c>
      <c r="AJ5" s="12" t="s">
        <v>48</v>
      </c>
      <c r="AK5" s="12" t="s">
        <v>49</v>
      </c>
      <c r="AL5" s="12" t="s">
        <v>51</v>
      </c>
      <c r="AM5" s="12" t="s">
        <v>55</v>
      </c>
      <c r="AN5" s="12" t="s">
        <v>56</v>
      </c>
      <c r="AO5" s="12" t="s">
        <v>59</v>
      </c>
      <c r="AP5" s="12" t="s">
        <v>60</v>
      </c>
      <c r="AQ5" s="12" t="s">
        <v>66</v>
      </c>
      <c r="AR5" s="12" t="s">
        <v>69</v>
      </c>
      <c r="AS5" s="9"/>
    </row>
    <row r="6" spans="1:45" ht="23.25" x14ac:dyDescent="0.35">
      <c r="A6" s="3">
        <v>1</v>
      </c>
      <c r="B6" s="2" t="s">
        <v>3</v>
      </c>
      <c r="C6" s="2">
        <v>1020</v>
      </c>
      <c r="D6" s="2">
        <v>0</v>
      </c>
      <c r="E6" s="2">
        <v>2760</v>
      </c>
      <c r="F6" s="2">
        <v>0</v>
      </c>
      <c r="G6" s="2">
        <v>1580</v>
      </c>
      <c r="H6" s="2">
        <v>0</v>
      </c>
      <c r="I6" s="2">
        <v>1520</v>
      </c>
      <c r="J6" s="2">
        <v>40</v>
      </c>
      <c r="K6" s="2">
        <v>1300</v>
      </c>
      <c r="L6" s="2">
        <v>0</v>
      </c>
      <c r="M6" s="2">
        <v>1460</v>
      </c>
      <c r="N6" s="2">
        <v>0</v>
      </c>
      <c r="O6" s="2">
        <v>1340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60</v>
      </c>
      <c r="V6" s="2">
        <v>20</v>
      </c>
      <c r="W6" s="2">
        <v>20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40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8">
        <f>SUM(C6:AR6)</f>
        <v>11160</v>
      </c>
    </row>
    <row r="7" spans="1:45" ht="23.25" x14ac:dyDescent="0.35">
      <c r="A7" s="3">
        <v>2</v>
      </c>
      <c r="B7" s="2" t="s">
        <v>6</v>
      </c>
      <c r="C7" s="2">
        <v>0</v>
      </c>
      <c r="D7" s="2">
        <v>0</v>
      </c>
      <c r="E7" s="2">
        <v>0</v>
      </c>
      <c r="F7" s="2">
        <v>12180</v>
      </c>
      <c r="G7" s="2">
        <v>2080</v>
      </c>
      <c r="H7" s="2">
        <v>0</v>
      </c>
      <c r="I7" s="2">
        <v>2060</v>
      </c>
      <c r="J7" s="2">
        <v>0</v>
      </c>
      <c r="K7" s="2">
        <v>60</v>
      </c>
      <c r="L7" s="2">
        <v>100</v>
      </c>
      <c r="M7" s="2">
        <v>20</v>
      </c>
      <c r="N7" s="2">
        <v>0</v>
      </c>
      <c r="O7" s="2">
        <v>1760</v>
      </c>
      <c r="P7" s="2">
        <v>0</v>
      </c>
      <c r="Q7" s="2">
        <v>0</v>
      </c>
      <c r="R7" s="2">
        <v>0</v>
      </c>
      <c r="S7" s="2">
        <v>0</v>
      </c>
      <c r="T7" s="2">
        <v>60</v>
      </c>
      <c r="U7" s="2">
        <v>20</v>
      </c>
      <c r="V7" s="2">
        <v>20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8">
        <f>SUM(C7:AR7)</f>
        <v>18360</v>
      </c>
    </row>
    <row r="8" spans="1:45" ht="23.25" x14ac:dyDescent="0.35">
      <c r="A8" s="3">
        <v>3</v>
      </c>
      <c r="B8" s="2" t="s">
        <v>7</v>
      </c>
      <c r="C8" s="2">
        <v>2240</v>
      </c>
      <c r="D8" s="2">
        <v>0</v>
      </c>
      <c r="E8" s="2">
        <v>3640</v>
      </c>
      <c r="F8" s="2">
        <v>0</v>
      </c>
      <c r="G8" s="2">
        <v>0</v>
      </c>
      <c r="H8" s="2">
        <v>3760</v>
      </c>
      <c r="I8" s="2">
        <v>3140</v>
      </c>
      <c r="J8" s="2">
        <v>80</v>
      </c>
      <c r="K8" s="2">
        <v>1900</v>
      </c>
      <c r="L8" s="2">
        <v>0</v>
      </c>
      <c r="M8" s="2">
        <v>2560</v>
      </c>
      <c r="N8" s="2">
        <v>0</v>
      </c>
      <c r="O8" s="2">
        <v>2280</v>
      </c>
      <c r="P8" s="2">
        <v>0</v>
      </c>
      <c r="Q8" s="2">
        <v>0</v>
      </c>
      <c r="R8" s="2">
        <v>20</v>
      </c>
      <c r="S8" s="2">
        <v>100</v>
      </c>
      <c r="T8" s="2">
        <v>0</v>
      </c>
      <c r="U8" s="2">
        <v>0</v>
      </c>
      <c r="V8" s="2">
        <v>60</v>
      </c>
      <c r="W8" s="2">
        <v>0</v>
      </c>
      <c r="X8" s="2">
        <v>100</v>
      </c>
      <c r="Y8" s="2">
        <v>0</v>
      </c>
      <c r="Z8" s="2">
        <v>40</v>
      </c>
      <c r="AA8" s="2">
        <v>0</v>
      </c>
      <c r="AB8" s="2">
        <v>60</v>
      </c>
      <c r="AC8" s="2">
        <v>100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8">
        <f>SUM(C8:AR8)</f>
        <v>20080</v>
      </c>
    </row>
    <row r="9" spans="1:45" ht="23.25" x14ac:dyDescent="0.35">
      <c r="A9" s="3">
        <v>4</v>
      </c>
      <c r="B9" s="2" t="s">
        <v>8</v>
      </c>
      <c r="C9" s="2">
        <v>1040</v>
      </c>
      <c r="D9" s="2">
        <v>0</v>
      </c>
      <c r="E9" s="2">
        <v>680</v>
      </c>
      <c r="F9" s="2">
        <v>0</v>
      </c>
      <c r="G9" s="2">
        <v>760</v>
      </c>
      <c r="H9" s="2">
        <v>0</v>
      </c>
      <c r="I9" s="2">
        <v>460</v>
      </c>
      <c r="J9" s="2">
        <v>0</v>
      </c>
      <c r="K9" s="2">
        <v>980</v>
      </c>
      <c r="L9" s="2">
        <v>0</v>
      </c>
      <c r="M9" s="2">
        <v>600</v>
      </c>
      <c r="N9" s="2">
        <v>0</v>
      </c>
      <c r="O9" s="2">
        <v>840</v>
      </c>
      <c r="P9" s="2">
        <v>0</v>
      </c>
      <c r="Q9" s="2">
        <v>0</v>
      </c>
      <c r="R9" s="2">
        <v>0</v>
      </c>
      <c r="S9" s="2">
        <v>0</v>
      </c>
      <c r="T9" s="2">
        <v>20</v>
      </c>
      <c r="U9" s="2">
        <v>0</v>
      </c>
      <c r="V9" s="2">
        <v>0</v>
      </c>
      <c r="W9" s="2">
        <v>20</v>
      </c>
      <c r="X9" s="2">
        <v>0</v>
      </c>
      <c r="Y9" s="2">
        <v>0</v>
      </c>
      <c r="Z9" s="2">
        <v>20</v>
      </c>
      <c r="AA9" s="2">
        <v>0</v>
      </c>
      <c r="AB9" s="2">
        <v>0</v>
      </c>
      <c r="AC9" s="2">
        <v>20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8">
        <f>SUM(C9:AR9)</f>
        <v>5440</v>
      </c>
    </row>
    <row r="10" spans="1:45" ht="23.25" x14ac:dyDescent="0.35">
      <c r="A10" s="3">
        <v>5</v>
      </c>
      <c r="B10" s="2" t="s">
        <v>9</v>
      </c>
      <c r="C10" s="2">
        <v>2980</v>
      </c>
      <c r="D10" s="2">
        <v>0</v>
      </c>
      <c r="E10" s="2">
        <v>0</v>
      </c>
      <c r="F10" s="2">
        <v>0</v>
      </c>
      <c r="G10" s="2">
        <v>1220</v>
      </c>
      <c r="H10" s="2">
        <v>120</v>
      </c>
      <c r="I10" s="2">
        <v>0</v>
      </c>
      <c r="J10" s="2">
        <v>520</v>
      </c>
      <c r="K10" s="2">
        <v>0</v>
      </c>
      <c r="L10" s="2">
        <v>600</v>
      </c>
      <c r="M10" s="2">
        <v>520</v>
      </c>
      <c r="N10" s="2">
        <v>0</v>
      </c>
      <c r="O10" s="2">
        <v>360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8">
        <f>SUM(C10:AR10)</f>
        <v>6320</v>
      </c>
    </row>
    <row r="11" spans="1:45" ht="23.25" x14ac:dyDescent="0.35">
      <c r="A11" s="3">
        <v>6</v>
      </c>
      <c r="B11" s="2" t="s">
        <v>10</v>
      </c>
      <c r="C11" s="2">
        <v>1020</v>
      </c>
      <c r="D11" s="2">
        <v>0</v>
      </c>
      <c r="E11" s="2">
        <v>780</v>
      </c>
      <c r="F11" s="2">
        <v>0</v>
      </c>
      <c r="G11" s="2">
        <v>760</v>
      </c>
      <c r="H11" s="2">
        <v>0</v>
      </c>
      <c r="I11" s="2">
        <v>760</v>
      </c>
      <c r="J11" s="2">
        <v>0</v>
      </c>
      <c r="K11" s="2">
        <v>560</v>
      </c>
      <c r="L11" s="2">
        <v>0</v>
      </c>
      <c r="M11" s="2">
        <v>820</v>
      </c>
      <c r="N11" s="2">
        <v>0</v>
      </c>
      <c r="O11" s="2">
        <v>780</v>
      </c>
      <c r="P11" s="2">
        <v>0</v>
      </c>
      <c r="Q11" s="2">
        <v>20</v>
      </c>
      <c r="R11" s="2">
        <v>0</v>
      </c>
      <c r="S11" s="2">
        <v>20</v>
      </c>
      <c r="T11" s="2">
        <v>20</v>
      </c>
      <c r="U11" s="2">
        <v>20</v>
      </c>
      <c r="V11" s="2">
        <v>20</v>
      </c>
      <c r="W11" s="2">
        <v>20</v>
      </c>
      <c r="X11" s="2">
        <v>40</v>
      </c>
      <c r="Y11" s="2">
        <v>0</v>
      </c>
      <c r="Z11" s="2">
        <v>0</v>
      </c>
      <c r="AA11" s="2">
        <v>40</v>
      </c>
      <c r="AB11" s="2">
        <v>20</v>
      </c>
      <c r="AC11" s="2">
        <v>0</v>
      </c>
      <c r="AD11" s="2">
        <v>40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8">
        <f>SUM(C11:AR11)</f>
        <v>5740</v>
      </c>
    </row>
    <row r="12" spans="1:45" ht="23.25" x14ac:dyDescent="0.35">
      <c r="A12" s="3">
        <v>7</v>
      </c>
      <c r="B12" s="2" t="s">
        <v>11</v>
      </c>
      <c r="C12" s="2">
        <v>780</v>
      </c>
      <c r="D12" s="2">
        <v>0</v>
      </c>
      <c r="E12" s="2">
        <v>0</v>
      </c>
      <c r="F12" s="2">
        <v>0</v>
      </c>
      <c r="G12" s="2">
        <v>900</v>
      </c>
      <c r="H12" s="2">
        <v>0</v>
      </c>
      <c r="I12" s="2">
        <v>460</v>
      </c>
      <c r="J12" s="2">
        <v>0</v>
      </c>
      <c r="K12" s="2">
        <v>600</v>
      </c>
      <c r="L12" s="2">
        <v>0</v>
      </c>
      <c r="M12" s="2">
        <v>520</v>
      </c>
      <c r="N12" s="2">
        <v>0</v>
      </c>
      <c r="O12" s="2">
        <v>720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8">
        <f>SUM(C12:AR12)</f>
        <v>3980</v>
      </c>
    </row>
    <row r="13" spans="1:45" ht="23.25" x14ac:dyDescent="0.35">
      <c r="A13" s="3">
        <v>8</v>
      </c>
      <c r="B13" s="2" t="s">
        <v>4</v>
      </c>
      <c r="C13" s="2">
        <v>5240</v>
      </c>
      <c r="D13" s="2">
        <v>740</v>
      </c>
      <c r="E13" s="2">
        <v>760</v>
      </c>
      <c r="F13" s="2">
        <v>1220</v>
      </c>
      <c r="G13" s="2">
        <v>840</v>
      </c>
      <c r="H13" s="2">
        <v>860</v>
      </c>
      <c r="I13" s="2">
        <v>1100</v>
      </c>
      <c r="J13" s="2">
        <v>840</v>
      </c>
      <c r="K13" s="2">
        <v>700</v>
      </c>
      <c r="L13" s="2">
        <v>780</v>
      </c>
      <c r="M13" s="2">
        <v>880</v>
      </c>
      <c r="N13" s="2">
        <v>860</v>
      </c>
      <c r="O13" s="2">
        <v>1220</v>
      </c>
      <c r="P13" s="2">
        <v>420</v>
      </c>
      <c r="Q13" s="2">
        <v>200</v>
      </c>
      <c r="R13" s="2">
        <v>0</v>
      </c>
      <c r="S13" s="2">
        <v>0</v>
      </c>
      <c r="T13" s="2">
        <v>100</v>
      </c>
      <c r="U13" s="2">
        <v>300</v>
      </c>
      <c r="V13" s="2">
        <v>260</v>
      </c>
      <c r="W13" s="2">
        <v>280</v>
      </c>
      <c r="X13" s="2">
        <v>260</v>
      </c>
      <c r="Y13" s="2">
        <v>160</v>
      </c>
      <c r="Z13" s="2">
        <v>660</v>
      </c>
      <c r="AA13" s="2">
        <v>300</v>
      </c>
      <c r="AB13" s="2">
        <v>480</v>
      </c>
      <c r="AC13" s="2">
        <v>260</v>
      </c>
      <c r="AD13" s="2">
        <v>240</v>
      </c>
      <c r="AE13" s="2">
        <v>3460</v>
      </c>
      <c r="AF13" s="2">
        <v>0</v>
      </c>
      <c r="AG13" s="2">
        <v>0</v>
      </c>
      <c r="AH13" s="2">
        <v>0</v>
      </c>
      <c r="AI13" s="2">
        <v>101555</v>
      </c>
      <c r="AJ13" s="2">
        <v>0</v>
      </c>
      <c r="AK13" s="2">
        <v>0</v>
      </c>
      <c r="AL13" s="2">
        <v>0</v>
      </c>
      <c r="AM13" s="2">
        <v>40</v>
      </c>
      <c r="AN13" s="2">
        <v>0</v>
      </c>
      <c r="AO13" s="2">
        <v>345</v>
      </c>
      <c r="AP13" s="2">
        <v>0</v>
      </c>
      <c r="AQ13" s="2">
        <v>0</v>
      </c>
      <c r="AR13" s="2">
        <v>0</v>
      </c>
      <c r="AS13" s="8">
        <f>SUM(C13:AR13)</f>
        <v>125360</v>
      </c>
    </row>
    <row r="14" spans="1:45" ht="23.25" x14ac:dyDescent="0.35">
      <c r="A14" s="36" t="s">
        <v>18</v>
      </c>
      <c r="B14" s="37"/>
      <c r="C14" s="5">
        <f>SUM(C6:C13)</f>
        <v>14320</v>
      </c>
      <c r="D14" s="5">
        <f t="shared" ref="D14:AH14" si="0">SUM(D6:D13)</f>
        <v>740</v>
      </c>
      <c r="E14" s="5">
        <f t="shared" si="0"/>
        <v>8620</v>
      </c>
      <c r="F14" s="5">
        <f t="shared" si="0"/>
        <v>13400</v>
      </c>
      <c r="G14" s="5">
        <f t="shared" si="0"/>
        <v>8140</v>
      </c>
      <c r="H14" s="5">
        <f t="shared" ref="H14:N14" si="1">SUM(H6:H13)</f>
        <v>4740</v>
      </c>
      <c r="I14" s="5">
        <f t="shared" si="1"/>
        <v>9500</v>
      </c>
      <c r="J14" s="5">
        <f t="shared" si="1"/>
        <v>1480</v>
      </c>
      <c r="K14" s="5">
        <f t="shared" si="1"/>
        <v>6100</v>
      </c>
      <c r="L14" s="5">
        <f t="shared" si="1"/>
        <v>1480</v>
      </c>
      <c r="M14" s="5">
        <f t="shared" si="1"/>
        <v>7380</v>
      </c>
      <c r="N14" s="5">
        <f t="shared" si="1"/>
        <v>860</v>
      </c>
      <c r="O14" s="5">
        <f>SUM(O6:O13)</f>
        <v>9300</v>
      </c>
      <c r="P14" s="5">
        <f>SUM(P6:P13)</f>
        <v>420</v>
      </c>
      <c r="Q14" s="5">
        <f t="shared" si="0"/>
        <v>220</v>
      </c>
      <c r="R14" s="5">
        <f t="shared" si="0"/>
        <v>20</v>
      </c>
      <c r="S14" s="5">
        <f t="shared" si="0"/>
        <v>120</v>
      </c>
      <c r="T14" s="5">
        <f t="shared" si="0"/>
        <v>200</v>
      </c>
      <c r="U14" s="5">
        <f t="shared" si="0"/>
        <v>400</v>
      </c>
      <c r="V14" s="5">
        <f t="shared" ref="V14:AB14" si="2">SUM(V6:V13)</f>
        <v>380</v>
      </c>
      <c r="W14" s="5">
        <f t="shared" si="2"/>
        <v>340</v>
      </c>
      <c r="X14" s="5">
        <f t="shared" si="2"/>
        <v>400</v>
      </c>
      <c r="Y14" s="5">
        <f t="shared" si="2"/>
        <v>160</v>
      </c>
      <c r="Z14" s="5">
        <f t="shared" si="2"/>
        <v>720</v>
      </c>
      <c r="AA14" s="5">
        <f t="shared" si="2"/>
        <v>340</v>
      </c>
      <c r="AB14" s="5">
        <f t="shared" si="2"/>
        <v>560</v>
      </c>
      <c r="AC14" s="5">
        <f>SUM(AC6:AC13)</f>
        <v>380</v>
      </c>
      <c r="AD14" s="5">
        <f>SUM(AD6:AD13)</f>
        <v>320</v>
      </c>
      <c r="AE14" s="5">
        <f t="shared" si="0"/>
        <v>3460</v>
      </c>
      <c r="AF14" s="5">
        <f t="shared" si="0"/>
        <v>0</v>
      </c>
      <c r="AG14" s="5">
        <f t="shared" si="0"/>
        <v>0</v>
      </c>
      <c r="AH14" s="5">
        <f t="shared" si="0"/>
        <v>0</v>
      </c>
      <c r="AI14" s="5">
        <f t="shared" ref="AI14:AN14" si="3">SUM(AI6:AI13)</f>
        <v>101555</v>
      </c>
      <c r="AJ14" s="5">
        <f t="shared" si="3"/>
        <v>0</v>
      </c>
      <c r="AK14" s="5">
        <f t="shared" si="3"/>
        <v>0</v>
      </c>
      <c r="AL14" s="5">
        <f t="shared" si="3"/>
        <v>0</v>
      </c>
      <c r="AM14" s="5">
        <f t="shared" si="3"/>
        <v>40</v>
      </c>
      <c r="AN14" s="5">
        <f t="shared" si="3"/>
        <v>0</v>
      </c>
      <c r="AO14" s="5">
        <f>SUM(AO6:AO13)</f>
        <v>345</v>
      </c>
      <c r="AP14" s="5">
        <f>SUM(AP6:AP13)</f>
        <v>0</v>
      </c>
      <c r="AQ14" s="5">
        <f>SUM(AQ6:AQ13)</f>
        <v>0</v>
      </c>
      <c r="AR14" s="5">
        <f>SUM(AR6:AR13)</f>
        <v>0</v>
      </c>
      <c r="AS14" s="8">
        <f>SUM(AS6:AS13)</f>
        <v>196440</v>
      </c>
    </row>
    <row r="16" spans="1:45" ht="21" x14ac:dyDescent="0.35">
      <c r="A16" s="1" t="s">
        <v>65</v>
      </c>
      <c r="J16" s="15"/>
      <c r="K16" s="15"/>
      <c r="L16" s="15"/>
      <c r="M16" s="15"/>
      <c r="N16" s="15"/>
      <c r="O16" s="15"/>
      <c r="P16" s="15"/>
      <c r="AE16" s="15"/>
      <c r="AF16" s="15"/>
      <c r="AG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1:34" ht="21" x14ac:dyDescent="0.35">
      <c r="A17" s="1" t="s">
        <v>24</v>
      </c>
      <c r="L17" s="15"/>
      <c r="M17" s="15">
        <f>M14+AA14+AO14</f>
        <v>8065</v>
      </c>
      <c r="N17" s="15">
        <f>N14+AB14+AP14</f>
        <v>1420</v>
      </c>
      <c r="O17" s="15">
        <f>O14+AC14</f>
        <v>9680</v>
      </c>
      <c r="P17" s="15">
        <f>P14+AD14</f>
        <v>740</v>
      </c>
      <c r="AF17" s="15"/>
      <c r="AH17" s="15"/>
    </row>
  </sheetData>
  <mergeCells count="8">
    <mergeCell ref="AS3:AS4"/>
    <mergeCell ref="A14:B14"/>
    <mergeCell ref="A3:A5"/>
    <mergeCell ref="B3:B5"/>
    <mergeCell ref="AE4:AI4"/>
    <mergeCell ref="C3:AI3"/>
    <mergeCell ref="Q4:U4"/>
    <mergeCell ref="C4:G4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D47CB-6B5C-4103-9273-D41C052EE7A1}">
  <dimension ref="A1:BG17"/>
  <sheetViews>
    <sheetView tabSelected="1" topLeftCell="AA4" zoomScale="90" zoomScaleNormal="90" workbookViewId="0">
      <selection activeCell="AD18" sqref="AD18"/>
    </sheetView>
  </sheetViews>
  <sheetFormatPr defaultRowHeight="14.25" x14ac:dyDescent="0.2"/>
  <cols>
    <col min="1" max="1" width="7.875" customWidth="1"/>
    <col min="2" max="2" width="16" customWidth="1"/>
    <col min="3" max="3" width="13.25" customWidth="1"/>
    <col min="4" max="16" width="14.25" customWidth="1"/>
    <col min="17" max="17" width="14.375" customWidth="1"/>
    <col min="18" max="58" width="11.875" customWidth="1"/>
    <col min="59" max="59" width="14.875" customWidth="1"/>
    <col min="60" max="60" width="13.25" customWidth="1"/>
  </cols>
  <sheetData>
    <row r="1" spans="1:59" ht="21" x14ac:dyDescent="0.35">
      <c r="A1" s="7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9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9" ht="21" x14ac:dyDescent="0.35">
      <c r="A3" s="29" t="s">
        <v>0</v>
      </c>
      <c r="B3" s="29" t="s">
        <v>1</v>
      </c>
      <c r="C3" s="31" t="s">
        <v>2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24"/>
      <c r="AK3" s="24"/>
      <c r="AL3" s="24"/>
      <c r="AM3" s="24"/>
      <c r="AN3" s="24"/>
      <c r="AO3" s="24"/>
      <c r="AP3" s="24"/>
      <c r="AQ3" s="24"/>
      <c r="AR3" s="24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34" t="s">
        <v>18</v>
      </c>
    </row>
    <row r="4" spans="1:59" ht="21" x14ac:dyDescent="0.35">
      <c r="A4" s="41"/>
      <c r="B4" s="41"/>
      <c r="C4" s="31" t="s">
        <v>26</v>
      </c>
      <c r="D4" s="32"/>
      <c r="E4" s="32"/>
      <c r="F4" s="32"/>
      <c r="G4" s="32"/>
      <c r="H4" s="16"/>
      <c r="I4" s="16"/>
      <c r="J4" s="16"/>
      <c r="K4" s="16"/>
      <c r="L4" s="16"/>
      <c r="M4" s="16"/>
      <c r="N4" s="16"/>
      <c r="O4" s="16"/>
      <c r="P4" s="16"/>
      <c r="Q4" s="44" t="s">
        <v>27</v>
      </c>
      <c r="R4" s="45"/>
      <c r="S4" s="45"/>
      <c r="T4" s="45"/>
      <c r="U4" s="45"/>
      <c r="V4" s="27"/>
      <c r="W4" s="27"/>
      <c r="X4" s="27"/>
      <c r="Y4" s="27"/>
      <c r="Z4" s="27"/>
      <c r="AA4" s="27"/>
      <c r="AB4" s="27"/>
      <c r="AC4" s="27"/>
      <c r="AD4" s="27"/>
      <c r="AE4" s="46" t="s">
        <v>28</v>
      </c>
      <c r="AF4" s="47"/>
      <c r="AG4" s="47"/>
      <c r="AH4" s="47"/>
      <c r="AI4" s="47"/>
      <c r="AJ4" s="23"/>
      <c r="AK4" s="23"/>
      <c r="AL4" s="23"/>
      <c r="AM4" s="23"/>
      <c r="AN4" s="23"/>
      <c r="AO4" s="23"/>
      <c r="AP4" s="23"/>
      <c r="AQ4" s="23"/>
      <c r="AR4" s="23"/>
      <c r="AS4" s="48" t="s">
        <v>30</v>
      </c>
      <c r="AT4" s="49"/>
      <c r="AU4" s="49"/>
      <c r="AV4" s="49"/>
      <c r="AW4" s="49"/>
      <c r="AX4" s="22"/>
      <c r="AY4" s="22"/>
      <c r="AZ4" s="22"/>
      <c r="BA4" s="22"/>
      <c r="BB4" s="22"/>
      <c r="BC4" s="22"/>
      <c r="BD4" s="22"/>
      <c r="BE4" s="22"/>
      <c r="BF4" s="22"/>
      <c r="BG4" s="35"/>
    </row>
    <row r="5" spans="1:59" ht="21" x14ac:dyDescent="0.35">
      <c r="A5" s="30"/>
      <c r="B5" s="30"/>
      <c r="C5" s="4" t="s">
        <v>38</v>
      </c>
      <c r="D5" s="4" t="s">
        <v>39</v>
      </c>
      <c r="E5" s="4" t="s">
        <v>41</v>
      </c>
      <c r="F5" s="4" t="s">
        <v>42</v>
      </c>
      <c r="G5" s="4" t="s">
        <v>43</v>
      </c>
      <c r="H5" s="4" t="s">
        <v>50</v>
      </c>
      <c r="I5" s="4" t="s">
        <v>52</v>
      </c>
      <c r="J5" s="4" t="s">
        <v>53</v>
      </c>
      <c r="K5" s="4" t="s">
        <v>57</v>
      </c>
      <c r="L5" s="4" t="s">
        <v>58</v>
      </c>
      <c r="M5" s="4" t="s">
        <v>62</v>
      </c>
      <c r="N5" s="4" t="s">
        <v>63</v>
      </c>
      <c r="O5" s="4" t="s">
        <v>70</v>
      </c>
      <c r="P5" s="4" t="s">
        <v>71</v>
      </c>
      <c r="Q5" s="10" t="s">
        <v>38</v>
      </c>
      <c r="R5" s="10" t="s">
        <v>39</v>
      </c>
      <c r="S5" s="11" t="s">
        <v>41</v>
      </c>
      <c r="T5" s="11" t="s">
        <v>42</v>
      </c>
      <c r="U5" s="11" t="s">
        <v>43</v>
      </c>
      <c r="V5" s="11" t="s">
        <v>50</v>
      </c>
      <c r="W5" s="11" t="s">
        <v>52</v>
      </c>
      <c r="X5" s="11" t="s">
        <v>53</v>
      </c>
      <c r="Y5" s="11" t="s">
        <v>57</v>
      </c>
      <c r="Z5" s="11" t="s">
        <v>58</v>
      </c>
      <c r="AA5" s="11" t="s">
        <v>62</v>
      </c>
      <c r="AB5" s="11" t="s">
        <v>63</v>
      </c>
      <c r="AC5" s="11" t="s">
        <v>70</v>
      </c>
      <c r="AD5" s="11" t="s">
        <v>72</v>
      </c>
      <c r="AE5" s="12" t="s">
        <v>38</v>
      </c>
      <c r="AF5" s="12" t="s">
        <v>39</v>
      </c>
      <c r="AG5" s="12" t="s">
        <v>41</v>
      </c>
      <c r="AH5" s="12" t="s">
        <v>42</v>
      </c>
      <c r="AI5" s="12" t="s">
        <v>43</v>
      </c>
      <c r="AJ5" s="12" t="s">
        <v>50</v>
      </c>
      <c r="AK5" s="12" t="s">
        <v>52</v>
      </c>
      <c r="AL5" s="12" t="s">
        <v>54</v>
      </c>
      <c r="AM5" s="12" t="s">
        <v>57</v>
      </c>
      <c r="AN5" s="12" t="s">
        <v>58</v>
      </c>
      <c r="AO5" s="12" t="s">
        <v>62</v>
      </c>
      <c r="AP5" s="12" t="s">
        <v>63</v>
      </c>
      <c r="AQ5" s="12" t="s">
        <v>70</v>
      </c>
      <c r="AR5" s="12" t="s">
        <v>71</v>
      </c>
      <c r="AS5" s="14" t="s">
        <v>38</v>
      </c>
      <c r="AT5" s="14" t="s">
        <v>40</v>
      </c>
      <c r="AU5" s="14" t="s">
        <v>41</v>
      </c>
      <c r="AV5" s="14" t="s">
        <v>42</v>
      </c>
      <c r="AW5" s="14" t="s">
        <v>43</v>
      </c>
      <c r="AX5" s="14" t="s">
        <v>50</v>
      </c>
      <c r="AY5" s="14" t="s">
        <v>52</v>
      </c>
      <c r="AZ5" s="14" t="s">
        <v>53</v>
      </c>
      <c r="BA5" s="14" t="s">
        <v>57</v>
      </c>
      <c r="BB5" s="14" t="s">
        <v>58</v>
      </c>
      <c r="BC5" s="14" t="s">
        <v>62</v>
      </c>
      <c r="BD5" s="14" t="s">
        <v>63</v>
      </c>
      <c r="BE5" s="14" t="s">
        <v>70</v>
      </c>
      <c r="BF5" s="14" t="s">
        <v>72</v>
      </c>
      <c r="BG5" s="9"/>
    </row>
    <row r="6" spans="1:59" ht="23.25" x14ac:dyDescent="0.35">
      <c r="A6" s="3">
        <v>1</v>
      </c>
      <c r="B6" s="2" t="s">
        <v>3</v>
      </c>
      <c r="C6" s="2">
        <v>60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500</v>
      </c>
      <c r="Y6" s="2">
        <v>0</v>
      </c>
      <c r="Z6" s="2">
        <v>0</v>
      </c>
      <c r="AA6" s="2">
        <v>0</v>
      </c>
      <c r="AB6" s="2">
        <v>8650</v>
      </c>
      <c r="AC6" s="2">
        <v>1800</v>
      </c>
      <c r="AD6" s="2">
        <v>4300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500</v>
      </c>
      <c r="AM6" s="2">
        <v>0</v>
      </c>
      <c r="AN6" s="2">
        <v>0</v>
      </c>
      <c r="AO6" s="2">
        <v>0</v>
      </c>
      <c r="AP6" s="2">
        <v>8800</v>
      </c>
      <c r="AQ6" s="2">
        <v>1800</v>
      </c>
      <c r="AR6" s="2">
        <v>4350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3750</v>
      </c>
      <c r="BE6" s="2">
        <v>0</v>
      </c>
      <c r="BF6" s="2">
        <v>0</v>
      </c>
      <c r="BG6" s="8">
        <f>SUM(C6:BF6)</f>
        <v>34510</v>
      </c>
    </row>
    <row r="7" spans="1:59" ht="23.25" x14ac:dyDescent="0.35">
      <c r="A7" s="3">
        <v>2</v>
      </c>
      <c r="B7" s="2" t="s">
        <v>6</v>
      </c>
      <c r="C7" s="2">
        <v>20</v>
      </c>
      <c r="D7" s="2">
        <v>40</v>
      </c>
      <c r="E7" s="2">
        <v>20</v>
      </c>
      <c r="F7" s="2">
        <v>40</v>
      </c>
      <c r="G7" s="2">
        <v>0</v>
      </c>
      <c r="H7" s="2">
        <v>0</v>
      </c>
      <c r="I7" s="2">
        <v>0</v>
      </c>
      <c r="J7" s="2">
        <v>20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3750</v>
      </c>
      <c r="AA7" s="2">
        <v>0</v>
      </c>
      <c r="AB7" s="2">
        <v>0</v>
      </c>
      <c r="AC7" s="2">
        <v>0</v>
      </c>
      <c r="AD7" s="2">
        <v>2100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3550</v>
      </c>
      <c r="AO7" s="2">
        <v>0</v>
      </c>
      <c r="AP7" s="2">
        <v>0</v>
      </c>
      <c r="AQ7" s="2">
        <v>0</v>
      </c>
      <c r="AR7" s="2">
        <v>2100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8">
        <f>SUM(C7:BF7)</f>
        <v>11640</v>
      </c>
    </row>
    <row r="8" spans="1:59" ht="23.25" x14ac:dyDescent="0.35">
      <c r="A8" s="3">
        <v>3</v>
      </c>
      <c r="B8" s="2" t="s">
        <v>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60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5400</v>
      </c>
      <c r="X8" s="2">
        <v>3650</v>
      </c>
      <c r="Y8" s="2">
        <v>6250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4950</v>
      </c>
      <c r="AL8" s="2">
        <v>3700</v>
      </c>
      <c r="AM8" s="2">
        <v>6200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8000</v>
      </c>
      <c r="BG8" s="8">
        <f>SUM(C8:BF8)</f>
        <v>38210</v>
      </c>
    </row>
    <row r="9" spans="1:59" ht="23.25" x14ac:dyDescent="0.35">
      <c r="A9" s="3">
        <v>4</v>
      </c>
      <c r="B9" s="2" t="s">
        <v>8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20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1050</v>
      </c>
      <c r="V9" s="2">
        <v>2550</v>
      </c>
      <c r="W9" s="2">
        <v>0</v>
      </c>
      <c r="X9" s="2">
        <v>0</v>
      </c>
      <c r="Y9" s="2">
        <v>0</v>
      </c>
      <c r="Z9" s="2">
        <v>1950</v>
      </c>
      <c r="AA9" s="2">
        <v>0</v>
      </c>
      <c r="AB9" s="2">
        <v>0</v>
      </c>
      <c r="AC9" s="2">
        <v>250</v>
      </c>
      <c r="AD9" s="2">
        <v>1850</v>
      </c>
      <c r="AE9" s="2">
        <v>0</v>
      </c>
      <c r="AF9" s="2">
        <v>0</v>
      </c>
      <c r="AG9" s="2">
        <v>0</v>
      </c>
      <c r="AH9" s="2">
        <v>0</v>
      </c>
      <c r="AI9" s="2">
        <v>1000</v>
      </c>
      <c r="AJ9" s="2">
        <v>2550</v>
      </c>
      <c r="AK9" s="2">
        <v>0</v>
      </c>
      <c r="AL9" s="2">
        <v>0</v>
      </c>
      <c r="AM9" s="2">
        <v>0</v>
      </c>
      <c r="AN9" s="2">
        <v>1950</v>
      </c>
      <c r="AO9" s="2">
        <v>0</v>
      </c>
      <c r="AP9" s="2">
        <v>0</v>
      </c>
      <c r="AQ9" s="2">
        <v>250</v>
      </c>
      <c r="AR9" s="2">
        <v>1850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8">
        <f>SUM(C9:BF9)</f>
        <v>15270</v>
      </c>
    </row>
    <row r="10" spans="1:59" ht="23.25" x14ac:dyDescent="0.35">
      <c r="A10" s="3">
        <v>5</v>
      </c>
      <c r="B10" s="2" t="s">
        <v>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1400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50</v>
      </c>
      <c r="AA10" s="2">
        <v>0</v>
      </c>
      <c r="AB10" s="2">
        <v>0</v>
      </c>
      <c r="AC10" s="2">
        <v>0</v>
      </c>
      <c r="AD10" s="2">
        <v>0</v>
      </c>
      <c r="AE10" s="2">
        <v>1350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50</v>
      </c>
      <c r="AO10" s="2">
        <v>0</v>
      </c>
      <c r="AP10" s="2">
        <v>0</v>
      </c>
      <c r="AQ10" s="2">
        <v>0</v>
      </c>
      <c r="AR10" s="2">
        <v>0</v>
      </c>
      <c r="AS10" s="2">
        <v>100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8">
        <f>SUM(C10:BF10)</f>
        <v>2950</v>
      </c>
    </row>
    <row r="11" spans="1:59" ht="23.25" x14ac:dyDescent="0.35">
      <c r="A11" s="3">
        <v>6</v>
      </c>
      <c r="B11" s="2" t="s">
        <v>10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1900</v>
      </c>
      <c r="Z11" s="2">
        <v>3900</v>
      </c>
      <c r="AA11" s="2">
        <v>3900</v>
      </c>
      <c r="AB11" s="2">
        <v>6050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1650</v>
      </c>
      <c r="AN11" s="2">
        <v>3900</v>
      </c>
      <c r="AO11" s="2">
        <v>3900</v>
      </c>
      <c r="AP11" s="2">
        <v>6050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8">
        <f>SUM(C11:BF11)</f>
        <v>31250</v>
      </c>
    </row>
    <row r="12" spans="1:59" ht="23.25" x14ac:dyDescent="0.35">
      <c r="A12" s="3">
        <v>7</v>
      </c>
      <c r="B12" s="2" t="s">
        <v>11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20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500</v>
      </c>
      <c r="W12" s="2">
        <v>2600</v>
      </c>
      <c r="X12" s="2">
        <v>0</v>
      </c>
      <c r="Y12" s="2">
        <v>100</v>
      </c>
      <c r="Z12" s="2">
        <v>0</v>
      </c>
      <c r="AA12" s="2">
        <v>0</v>
      </c>
      <c r="AB12" s="2">
        <v>800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300</v>
      </c>
      <c r="AK12" s="2">
        <v>1900</v>
      </c>
      <c r="AL12" s="2">
        <v>0</v>
      </c>
      <c r="AM12" s="2">
        <v>100</v>
      </c>
      <c r="AN12" s="2">
        <v>0</v>
      </c>
      <c r="AO12" s="2">
        <v>0</v>
      </c>
      <c r="AP12" s="2">
        <v>800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8">
        <f>SUM(C12:BF12)</f>
        <v>7120</v>
      </c>
    </row>
    <row r="13" spans="1:59" ht="23.25" x14ac:dyDescent="0.35">
      <c r="A13" s="3">
        <v>8</v>
      </c>
      <c r="B13" s="2" t="s">
        <v>4</v>
      </c>
      <c r="C13" s="2">
        <v>240</v>
      </c>
      <c r="D13" s="2">
        <v>0</v>
      </c>
      <c r="E13" s="2">
        <v>0</v>
      </c>
      <c r="F13" s="2">
        <v>0</v>
      </c>
      <c r="G13" s="2">
        <v>0</v>
      </c>
      <c r="H13" s="2">
        <v>660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2400</v>
      </c>
      <c r="W13" s="2">
        <v>0</v>
      </c>
      <c r="X13" s="2">
        <v>0</v>
      </c>
      <c r="Y13" s="2">
        <v>0</v>
      </c>
      <c r="Z13" s="2">
        <v>0</v>
      </c>
      <c r="AA13" s="2">
        <v>5650</v>
      </c>
      <c r="AB13" s="2">
        <v>3550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2450</v>
      </c>
      <c r="AK13" s="2">
        <v>0</v>
      </c>
      <c r="AL13" s="2">
        <v>0</v>
      </c>
      <c r="AM13" s="2">
        <v>0</v>
      </c>
      <c r="AN13" s="2">
        <v>0</v>
      </c>
      <c r="AO13" s="2">
        <v>5650</v>
      </c>
      <c r="AP13" s="2">
        <v>3550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4300</v>
      </c>
      <c r="BE13" s="2">
        <v>2550</v>
      </c>
      <c r="BF13" s="2">
        <v>0</v>
      </c>
      <c r="BG13" s="8">
        <f>SUM(C13:BF13)</f>
        <v>31000</v>
      </c>
    </row>
    <row r="14" spans="1:59" ht="23.25" x14ac:dyDescent="0.35">
      <c r="A14" s="36" t="s">
        <v>18</v>
      </c>
      <c r="B14" s="37"/>
      <c r="C14" s="5">
        <f>SUM(C6:C13)</f>
        <v>320</v>
      </c>
      <c r="D14" s="5">
        <f t="shared" ref="D14:AI14" si="0">SUM(D6:D13)</f>
        <v>40</v>
      </c>
      <c r="E14" s="5">
        <f t="shared" si="0"/>
        <v>20</v>
      </c>
      <c r="F14" s="5">
        <f t="shared" si="0"/>
        <v>40</v>
      </c>
      <c r="G14" s="5">
        <f t="shared" si="0"/>
        <v>0</v>
      </c>
      <c r="H14" s="5">
        <f t="shared" ref="H14:M14" si="1">SUM(H6:H13)</f>
        <v>700</v>
      </c>
      <c r="I14" s="5">
        <f t="shared" si="1"/>
        <v>60</v>
      </c>
      <c r="J14" s="5">
        <f t="shared" si="1"/>
        <v>20</v>
      </c>
      <c r="K14" s="5">
        <f t="shared" si="1"/>
        <v>0</v>
      </c>
      <c r="L14" s="5">
        <f t="shared" si="1"/>
        <v>0</v>
      </c>
      <c r="M14" s="5">
        <f t="shared" si="1"/>
        <v>0</v>
      </c>
      <c r="N14" s="5">
        <f>SUM(N6:N13)</f>
        <v>0</v>
      </c>
      <c r="O14" s="5">
        <f>SUM(O6:O13)</f>
        <v>0</v>
      </c>
      <c r="P14" s="5">
        <f>SUM(P6:P13)</f>
        <v>0</v>
      </c>
      <c r="Q14" s="5">
        <f t="shared" si="0"/>
        <v>1400</v>
      </c>
      <c r="R14" s="5">
        <f t="shared" si="0"/>
        <v>0</v>
      </c>
      <c r="S14" s="5">
        <f t="shared" si="0"/>
        <v>0</v>
      </c>
      <c r="T14" s="5">
        <f t="shared" si="0"/>
        <v>0</v>
      </c>
      <c r="U14" s="5">
        <f t="shared" si="0"/>
        <v>1050</v>
      </c>
      <c r="V14" s="5">
        <f t="shared" ref="V14:AA14" si="2">SUM(V6:V13)</f>
        <v>5450</v>
      </c>
      <c r="W14" s="5">
        <f t="shared" si="2"/>
        <v>8000</v>
      </c>
      <c r="X14" s="5">
        <f t="shared" si="2"/>
        <v>4150</v>
      </c>
      <c r="Y14" s="5">
        <f t="shared" si="2"/>
        <v>8250</v>
      </c>
      <c r="Z14" s="5">
        <f t="shared" si="2"/>
        <v>9650</v>
      </c>
      <c r="AA14" s="5">
        <f t="shared" si="2"/>
        <v>9550</v>
      </c>
      <c r="AB14" s="5">
        <f>SUM(AB6:AB13)</f>
        <v>19050</v>
      </c>
      <c r="AC14" s="5">
        <f>SUM(AC6:AC13)</f>
        <v>2050</v>
      </c>
      <c r="AD14" s="5">
        <f>SUM(AD6:AD13)</f>
        <v>8250</v>
      </c>
      <c r="AE14" s="5">
        <f t="shared" si="0"/>
        <v>1350</v>
      </c>
      <c r="AF14" s="5">
        <f t="shared" si="0"/>
        <v>0</v>
      </c>
      <c r="AG14" s="5">
        <f t="shared" si="0"/>
        <v>0</v>
      </c>
      <c r="AH14" s="5">
        <f t="shared" si="0"/>
        <v>0</v>
      </c>
      <c r="AI14" s="5">
        <f t="shared" si="0"/>
        <v>1000</v>
      </c>
      <c r="AJ14" s="5">
        <f t="shared" ref="AJ14:AO14" si="3">SUM(AJ6:AJ13)</f>
        <v>5300</v>
      </c>
      <c r="AK14" s="5">
        <f t="shared" si="3"/>
        <v>6850</v>
      </c>
      <c r="AL14" s="5">
        <f t="shared" si="3"/>
        <v>4200</v>
      </c>
      <c r="AM14" s="5">
        <f t="shared" si="3"/>
        <v>7950</v>
      </c>
      <c r="AN14" s="5">
        <f t="shared" si="3"/>
        <v>9450</v>
      </c>
      <c r="AO14" s="5">
        <f t="shared" si="3"/>
        <v>9550</v>
      </c>
      <c r="AP14" s="5">
        <f>SUM(AP6:AP13)</f>
        <v>19200</v>
      </c>
      <c r="AQ14" s="5">
        <f>SUM(AQ6:AQ13)</f>
        <v>2050</v>
      </c>
      <c r="AR14" s="5">
        <f>SUM(AR6:AR13)</f>
        <v>8300</v>
      </c>
      <c r="AS14" s="5">
        <f t="shared" ref="AS14:AU14" si="4">SUM(AS6:AS13)</f>
        <v>100</v>
      </c>
      <c r="AT14" s="5">
        <f t="shared" si="4"/>
        <v>0</v>
      </c>
      <c r="AU14" s="5">
        <f t="shared" si="4"/>
        <v>0</v>
      </c>
      <c r="AV14" s="5">
        <f t="shared" ref="AV14:BG14" si="5">SUM(AV6:AV13)</f>
        <v>0</v>
      </c>
      <c r="AW14" s="5">
        <f t="shared" si="5"/>
        <v>0</v>
      </c>
      <c r="AX14" s="5">
        <f t="shared" si="5"/>
        <v>0</v>
      </c>
      <c r="AY14" s="5">
        <f t="shared" si="5"/>
        <v>0</v>
      </c>
      <c r="AZ14" s="5">
        <f t="shared" si="5"/>
        <v>0</v>
      </c>
      <c r="BA14" s="5">
        <f t="shared" si="5"/>
        <v>0</v>
      </c>
      <c r="BB14" s="5">
        <f t="shared" si="5"/>
        <v>0</v>
      </c>
      <c r="BC14" s="5">
        <f>SUM(BC6:BC13)</f>
        <v>0</v>
      </c>
      <c r="BD14" s="5">
        <f>SUM(BD6:BD13)</f>
        <v>8050</v>
      </c>
      <c r="BE14" s="5">
        <f>SUM(BE6:BE13)</f>
        <v>2550</v>
      </c>
      <c r="BF14" s="5">
        <f>SUM(BF6:BF13)</f>
        <v>8000</v>
      </c>
      <c r="BG14" s="8">
        <f t="shared" si="5"/>
        <v>171950</v>
      </c>
    </row>
    <row r="16" spans="1:59" ht="21" x14ac:dyDescent="0.35">
      <c r="A16" s="1" t="s">
        <v>61</v>
      </c>
      <c r="I16" s="15"/>
      <c r="J16" s="15">
        <f>J14+X14+AL14+AZ14</f>
        <v>8370</v>
      </c>
      <c r="K16" s="15">
        <f>K14+Y14+AM14+BA14</f>
        <v>16200</v>
      </c>
      <c r="L16" s="15">
        <f>L14+Z14+AN14+BB14</f>
        <v>19100</v>
      </c>
      <c r="M16" s="15"/>
      <c r="N16" s="15"/>
      <c r="O16" s="15"/>
      <c r="P16" s="15"/>
      <c r="Q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</row>
    <row r="17" spans="1:58" ht="21" x14ac:dyDescent="0.35">
      <c r="A17" s="1" t="s">
        <v>24</v>
      </c>
      <c r="V17" s="15"/>
      <c r="W17" s="15"/>
      <c r="X17" s="15"/>
      <c r="Y17" s="15"/>
      <c r="Z17" s="15"/>
      <c r="AA17" s="15"/>
      <c r="AB17" s="15">
        <f>AB14+AP14+BD14</f>
        <v>46300</v>
      </c>
      <c r="AC17" s="15">
        <f>AC14+AQ14+BE14</f>
        <v>6650</v>
      </c>
      <c r="AD17" s="15">
        <f>AD14+AR14+BF14</f>
        <v>24550</v>
      </c>
      <c r="AW17" s="15"/>
      <c r="AX17" s="15"/>
      <c r="AY17" s="15"/>
      <c r="AZ17" s="15"/>
      <c r="BA17" s="15"/>
      <c r="BB17" s="15"/>
      <c r="BC17" s="15"/>
      <c r="BD17" s="15"/>
      <c r="BE17" s="15"/>
      <c r="BF17" s="15"/>
    </row>
  </sheetData>
  <mergeCells count="9">
    <mergeCell ref="A14:B14"/>
    <mergeCell ref="A3:A5"/>
    <mergeCell ref="B3:B5"/>
    <mergeCell ref="C3:AI3"/>
    <mergeCell ref="BG3:BG4"/>
    <mergeCell ref="AE4:AI4"/>
    <mergeCell ref="Q4:U4"/>
    <mergeCell ref="C4:G4"/>
    <mergeCell ref="AS4:AW4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347D-F2EE-4237-A424-0571FDD02AE0}">
  <dimension ref="A1:G15"/>
  <sheetViews>
    <sheetView workbookViewId="0">
      <selection activeCell="A14" sqref="A14"/>
    </sheetView>
  </sheetViews>
  <sheetFormatPr defaultRowHeight="14.25" x14ac:dyDescent="0.2"/>
  <cols>
    <col min="1" max="1" width="13.125" customWidth="1"/>
    <col min="2" max="2" width="26.5" customWidth="1"/>
    <col min="3" max="3" width="18.125" customWidth="1"/>
    <col min="4" max="4" width="20" customWidth="1"/>
    <col min="5" max="5" width="17" customWidth="1"/>
    <col min="6" max="6" width="19.125" customWidth="1"/>
    <col min="7" max="7" width="11.75" bestFit="1" customWidth="1"/>
  </cols>
  <sheetData>
    <row r="1" spans="1:7" ht="21" x14ac:dyDescent="0.35">
      <c r="A1" s="7" t="s">
        <v>31</v>
      </c>
      <c r="B1" s="1"/>
      <c r="C1" s="1"/>
      <c r="D1" s="1"/>
      <c r="E1" s="1"/>
    </row>
    <row r="2" spans="1:7" ht="21" x14ac:dyDescent="0.35">
      <c r="A2" s="1"/>
      <c r="B2" s="1"/>
      <c r="C2" s="1"/>
      <c r="D2" s="1"/>
      <c r="E2" s="1"/>
    </row>
    <row r="3" spans="1:7" ht="21" x14ac:dyDescent="0.35">
      <c r="A3" s="29" t="s">
        <v>0</v>
      </c>
      <c r="B3" s="29" t="s">
        <v>1</v>
      </c>
      <c r="C3" s="31" t="s">
        <v>44</v>
      </c>
      <c r="D3" s="32"/>
      <c r="E3" s="32"/>
      <c r="F3" s="34" t="s">
        <v>18</v>
      </c>
    </row>
    <row r="4" spans="1:7" ht="21" x14ac:dyDescent="0.35">
      <c r="A4" s="30"/>
      <c r="B4" s="30"/>
      <c r="C4" s="18" t="s">
        <v>47</v>
      </c>
      <c r="D4" s="19" t="s">
        <v>45</v>
      </c>
      <c r="E4" s="19" t="s">
        <v>46</v>
      </c>
      <c r="F4" s="35"/>
    </row>
    <row r="5" spans="1:7" ht="23.25" x14ac:dyDescent="0.35">
      <c r="A5" s="3">
        <v>1</v>
      </c>
      <c r="B5" s="2" t="s">
        <v>3</v>
      </c>
      <c r="C5" s="2">
        <f>'E-claim'!N5</f>
        <v>165127.89000000001</v>
      </c>
      <c r="D5" s="2">
        <f>'moph-claim'!AS6</f>
        <v>11160</v>
      </c>
      <c r="E5" s="2">
        <f>KTB!BG6</f>
        <v>34510</v>
      </c>
      <c r="F5" s="8">
        <f t="shared" ref="F5:F12" si="0">SUM(C5:E5)</f>
        <v>210797.89</v>
      </c>
    </row>
    <row r="6" spans="1:7" ht="23.25" x14ac:dyDescent="0.35">
      <c r="A6" s="3">
        <v>2</v>
      </c>
      <c r="B6" s="2" t="s">
        <v>6</v>
      </c>
      <c r="C6" s="2">
        <f>'E-claim'!N6</f>
        <v>202200.53</v>
      </c>
      <c r="D6" s="2">
        <f>'moph-claim'!AS7</f>
        <v>18360</v>
      </c>
      <c r="E6" s="2">
        <f>KTB!BG7</f>
        <v>11640</v>
      </c>
      <c r="F6" s="8">
        <f t="shared" si="0"/>
        <v>232200.53</v>
      </c>
    </row>
    <row r="7" spans="1:7" ht="23.25" x14ac:dyDescent="0.35">
      <c r="A7" s="3">
        <v>3</v>
      </c>
      <c r="B7" s="2" t="s">
        <v>7</v>
      </c>
      <c r="C7" s="2">
        <f>'E-claim'!N7</f>
        <v>251711.66</v>
      </c>
      <c r="D7" s="2">
        <f>'moph-claim'!AS8</f>
        <v>20080</v>
      </c>
      <c r="E7" s="2">
        <f>KTB!BG8</f>
        <v>38210</v>
      </c>
      <c r="F7" s="8">
        <f t="shared" si="0"/>
        <v>310001.66000000003</v>
      </c>
    </row>
    <row r="8" spans="1:7" ht="23.25" x14ac:dyDescent="0.35">
      <c r="A8" s="3">
        <v>4</v>
      </c>
      <c r="B8" s="2" t="s">
        <v>8</v>
      </c>
      <c r="C8" s="2">
        <f>'E-claim'!N8</f>
        <v>155452.22999999998</v>
      </c>
      <c r="D8" s="2">
        <f>'moph-claim'!AS9</f>
        <v>5440</v>
      </c>
      <c r="E8" s="2">
        <f>KTB!BG9</f>
        <v>15270</v>
      </c>
      <c r="F8" s="8">
        <f t="shared" si="0"/>
        <v>176162.22999999998</v>
      </c>
    </row>
    <row r="9" spans="1:7" ht="23.25" x14ac:dyDescent="0.35">
      <c r="A9" s="3">
        <v>5</v>
      </c>
      <c r="B9" s="2" t="s">
        <v>9</v>
      </c>
      <c r="C9" s="2">
        <f>'E-claim'!N9</f>
        <v>61245.55</v>
      </c>
      <c r="D9" s="2">
        <f>'moph-claim'!AS10</f>
        <v>6320</v>
      </c>
      <c r="E9" s="2">
        <f>KTB!BG10</f>
        <v>2950</v>
      </c>
      <c r="F9" s="8">
        <f t="shared" si="0"/>
        <v>70515.55</v>
      </c>
    </row>
    <row r="10" spans="1:7" ht="23.25" x14ac:dyDescent="0.35">
      <c r="A10" s="3">
        <v>6</v>
      </c>
      <c r="B10" s="2" t="s">
        <v>10</v>
      </c>
      <c r="C10" s="2">
        <f>'E-claim'!N10</f>
        <v>147529.75</v>
      </c>
      <c r="D10" s="2">
        <f>'moph-claim'!AS11</f>
        <v>5740</v>
      </c>
      <c r="E10" s="2">
        <f>KTB!BG11</f>
        <v>31250</v>
      </c>
      <c r="F10" s="8">
        <f t="shared" si="0"/>
        <v>184519.75</v>
      </c>
    </row>
    <row r="11" spans="1:7" ht="23.25" x14ac:dyDescent="0.35">
      <c r="A11" s="3">
        <v>7</v>
      </c>
      <c r="B11" s="2" t="s">
        <v>11</v>
      </c>
      <c r="C11" s="2">
        <f>'E-claim'!N11</f>
        <v>110278.19</v>
      </c>
      <c r="D11" s="2">
        <f>'moph-claim'!AS12</f>
        <v>3980</v>
      </c>
      <c r="E11" s="2">
        <f>KTB!BG12</f>
        <v>7120</v>
      </c>
      <c r="F11" s="8">
        <f t="shared" si="0"/>
        <v>121378.19</v>
      </c>
    </row>
    <row r="12" spans="1:7" ht="23.25" x14ac:dyDescent="0.35">
      <c r="A12" s="20">
        <v>8</v>
      </c>
      <c r="B12" s="21" t="s">
        <v>4</v>
      </c>
      <c r="C12" s="21">
        <f>'E-claim'!N12</f>
        <v>324535.33</v>
      </c>
      <c r="D12" s="21">
        <f>'moph-claim'!AS13</f>
        <v>125360</v>
      </c>
      <c r="E12" s="21">
        <f>KTB!BG13</f>
        <v>31000</v>
      </c>
      <c r="F12" s="8">
        <f t="shared" si="0"/>
        <v>480895.33</v>
      </c>
    </row>
    <row r="13" spans="1:7" ht="23.25" x14ac:dyDescent="0.35">
      <c r="A13" s="36" t="s">
        <v>18</v>
      </c>
      <c r="B13" s="37"/>
      <c r="C13" s="5">
        <f>SUM(C5:C12)</f>
        <v>1418081.1300000001</v>
      </c>
      <c r="D13" s="5">
        <f t="shared" ref="D13:E13" si="1">SUM(D5:D12)</f>
        <v>196440</v>
      </c>
      <c r="E13" s="5">
        <f t="shared" si="1"/>
        <v>171950</v>
      </c>
      <c r="F13" s="8">
        <f>SUM(F5:F12)</f>
        <v>1786471.1300000001</v>
      </c>
      <c r="G13" s="15"/>
    </row>
    <row r="14" spans="1:7" x14ac:dyDescent="0.2">
      <c r="G14" s="15"/>
    </row>
    <row r="15" spans="1:7" x14ac:dyDescent="0.2">
      <c r="G15" s="15">
        <f>F13-F12</f>
        <v>1305575.8</v>
      </c>
    </row>
  </sheetData>
  <mergeCells count="5">
    <mergeCell ref="A3:A4"/>
    <mergeCell ref="B3:B4"/>
    <mergeCell ref="C3:E3"/>
    <mergeCell ref="F3:F4"/>
    <mergeCell ref="A13:B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E-claim</vt:lpstr>
      <vt:lpstr>moph-claim</vt:lpstr>
      <vt:lpstr>KTB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NBITADMIN</dc:creator>
  <cp:lastModifiedBy>NBITADMIN</cp:lastModifiedBy>
  <cp:lastPrinted>2025-04-03T09:55:41Z</cp:lastPrinted>
  <dcterms:created xsi:type="dcterms:W3CDTF">2024-04-03T06:45:59Z</dcterms:created>
  <dcterms:modified xsi:type="dcterms:W3CDTF">2025-05-06T06:29:04Z</dcterms:modified>
</cp:coreProperties>
</file>